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Admin/Desktop/wiki/"/>
    </mc:Choice>
  </mc:AlternateContent>
  <bookViews>
    <workbookView xWindow="0" yWindow="460" windowWidth="28800" windowHeight="16240" tabRatio="500" activeTab="1"/>
  </bookViews>
  <sheets>
    <sheet name="Target" sheetId="1" r:id="rId1"/>
    <sheet name="Actual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8" i="2" l="1"/>
  <c r="R29" i="2"/>
  <c r="R40" i="2"/>
  <c r="R51" i="2"/>
  <c r="R62" i="2"/>
  <c r="R73" i="2"/>
  <c r="R30" i="2"/>
  <c r="R41" i="2"/>
  <c r="R52" i="2"/>
  <c r="R63" i="2"/>
  <c r="R74" i="2"/>
  <c r="R31" i="2"/>
  <c r="R42" i="2"/>
  <c r="R53" i="2"/>
  <c r="R64" i="2"/>
  <c r="R75" i="2"/>
  <c r="R32" i="2"/>
  <c r="R43" i="2"/>
  <c r="R54" i="2"/>
  <c r="R65" i="2"/>
  <c r="R76" i="2"/>
  <c r="R33" i="2"/>
  <c r="R44" i="2"/>
  <c r="R55" i="2"/>
  <c r="R66" i="2"/>
  <c r="R77" i="2"/>
  <c r="R78" i="2"/>
  <c r="F7" i="2"/>
  <c r="F18" i="2"/>
  <c r="Q18" i="2"/>
  <c r="Q29" i="2"/>
  <c r="Q40" i="2"/>
  <c r="Q51" i="2"/>
  <c r="Q62" i="2"/>
  <c r="Q73" i="2"/>
  <c r="F8" i="2"/>
  <c r="F30" i="2"/>
  <c r="Q30" i="2"/>
  <c r="F41" i="2"/>
  <c r="Q41" i="2"/>
  <c r="F52" i="2"/>
  <c r="Q52" i="2"/>
  <c r="F63" i="2"/>
  <c r="Q63" i="2"/>
  <c r="F74" i="2"/>
  <c r="Q74" i="2"/>
  <c r="F9" i="2"/>
  <c r="F31" i="2"/>
  <c r="Q31" i="2"/>
  <c r="F42" i="2"/>
  <c r="Q42" i="2"/>
  <c r="F53" i="2"/>
  <c r="Q53" i="2"/>
  <c r="F64" i="2"/>
  <c r="Q64" i="2"/>
  <c r="F75" i="2"/>
  <c r="Q75" i="2"/>
  <c r="F10" i="2"/>
  <c r="F32" i="2"/>
  <c r="Q32" i="2"/>
  <c r="F43" i="2"/>
  <c r="Q43" i="2"/>
  <c r="F54" i="2"/>
  <c r="Q54" i="2"/>
  <c r="F65" i="2"/>
  <c r="Q65" i="2"/>
  <c r="F76" i="2"/>
  <c r="Q76" i="2"/>
  <c r="F11" i="2"/>
  <c r="F33" i="2"/>
  <c r="Q33" i="2"/>
  <c r="F44" i="2"/>
  <c r="Q44" i="2"/>
  <c r="F55" i="2"/>
  <c r="Q55" i="2"/>
  <c r="F66" i="2"/>
  <c r="Q66" i="2"/>
  <c r="F77" i="2"/>
  <c r="Q77" i="2"/>
  <c r="Q78" i="2"/>
  <c r="R67" i="2"/>
  <c r="Q67" i="2"/>
  <c r="R56" i="2"/>
  <c r="Q56" i="2"/>
  <c r="R45" i="2"/>
  <c r="Q45" i="2"/>
  <c r="R34" i="2"/>
  <c r="Q34" i="2"/>
  <c r="O18" i="2"/>
  <c r="S18" i="2"/>
  <c r="S29" i="2"/>
  <c r="S40" i="2"/>
  <c r="S51" i="2"/>
  <c r="S62" i="2"/>
  <c r="S73" i="2"/>
  <c r="N74" i="2"/>
  <c r="O74" i="2"/>
  <c r="N63" i="2"/>
  <c r="O63" i="2"/>
  <c r="N52" i="2"/>
  <c r="O52" i="2"/>
  <c r="N41" i="2"/>
  <c r="O41" i="2"/>
  <c r="N30" i="2"/>
  <c r="O30" i="2"/>
  <c r="S30" i="2"/>
  <c r="S41" i="2"/>
  <c r="S52" i="2"/>
  <c r="S63" i="2"/>
  <c r="S74" i="2"/>
  <c r="O75" i="2"/>
  <c r="O64" i="2"/>
  <c r="O53" i="2"/>
  <c r="O42" i="2"/>
  <c r="O31" i="2"/>
  <c r="S31" i="2"/>
  <c r="S42" i="2"/>
  <c r="S53" i="2"/>
  <c r="S64" i="2"/>
  <c r="S75" i="2"/>
  <c r="O76" i="2"/>
  <c r="O65" i="2"/>
  <c r="O54" i="2"/>
  <c r="O43" i="2"/>
  <c r="O32" i="2"/>
  <c r="S32" i="2"/>
  <c r="S43" i="2"/>
  <c r="S54" i="2"/>
  <c r="S65" i="2"/>
  <c r="S76" i="2"/>
  <c r="O77" i="2"/>
  <c r="O66" i="2"/>
  <c r="O55" i="2"/>
  <c r="O44" i="2"/>
  <c r="O33" i="2"/>
  <c r="S33" i="2"/>
  <c r="S44" i="2"/>
  <c r="S55" i="2"/>
  <c r="S66" i="2"/>
  <c r="S77" i="2"/>
  <c r="S78" i="2"/>
  <c r="S67" i="2"/>
  <c r="S56" i="2"/>
  <c r="S45" i="2"/>
  <c r="S34" i="2"/>
  <c r="N56" i="2"/>
  <c r="N67" i="2"/>
  <c r="N78" i="2"/>
  <c r="N45" i="2"/>
  <c r="N34" i="2"/>
  <c r="O78" i="2"/>
  <c r="F78" i="2"/>
  <c r="O56" i="2"/>
  <c r="F56" i="2"/>
  <c r="O67" i="2"/>
  <c r="F67" i="2"/>
  <c r="O45" i="2"/>
  <c r="F45" i="2"/>
  <c r="O34" i="2"/>
  <c r="F34" i="2"/>
  <c r="G7" i="2"/>
  <c r="G8" i="2"/>
  <c r="G9" i="2"/>
  <c r="G10" i="2"/>
  <c r="G11" i="2"/>
  <c r="G12" i="2"/>
  <c r="F12" i="2"/>
  <c r="F46" i="1"/>
  <c r="F47" i="1"/>
  <c r="F48" i="1"/>
  <c r="F49" i="1"/>
  <c r="F50" i="1"/>
  <c r="F51" i="1"/>
  <c r="M51" i="1"/>
  <c r="N51" i="1"/>
  <c r="P51" i="1"/>
  <c r="G46" i="1"/>
  <c r="G47" i="1"/>
  <c r="G48" i="1"/>
  <c r="G49" i="1"/>
  <c r="G50" i="1"/>
  <c r="G51" i="1"/>
  <c r="F38" i="1"/>
  <c r="F39" i="1"/>
  <c r="F40" i="1"/>
  <c r="F41" i="1"/>
  <c r="F42" i="1"/>
  <c r="F43" i="1"/>
  <c r="M43" i="1"/>
  <c r="N43" i="1"/>
  <c r="P43" i="1"/>
  <c r="G38" i="1"/>
  <c r="G39" i="1"/>
  <c r="G40" i="1"/>
  <c r="G41" i="1"/>
  <c r="G42" i="1"/>
  <c r="G43" i="1"/>
  <c r="F30" i="1"/>
  <c r="F31" i="1"/>
  <c r="F32" i="1"/>
  <c r="F33" i="1"/>
  <c r="F34" i="1"/>
  <c r="F35" i="1"/>
  <c r="M35" i="1"/>
  <c r="N35" i="1"/>
  <c r="P35" i="1"/>
  <c r="G30" i="1"/>
  <c r="G31" i="1"/>
  <c r="G32" i="1"/>
  <c r="G33" i="1"/>
  <c r="G34" i="1"/>
  <c r="G35" i="1"/>
  <c r="F22" i="1"/>
  <c r="F23" i="1"/>
  <c r="F24" i="1"/>
  <c r="F25" i="1"/>
  <c r="F26" i="1"/>
  <c r="F27" i="1"/>
  <c r="M27" i="1"/>
  <c r="N27" i="1"/>
  <c r="P27" i="1"/>
  <c r="G22" i="1"/>
  <c r="G23" i="1"/>
  <c r="G24" i="1"/>
  <c r="G25" i="1"/>
  <c r="G26" i="1"/>
  <c r="G27" i="1"/>
  <c r="F13" i="1"/>
  <c r="G13" i="1"/>
  <c r="F14" i="1"/>
  <c r="G14" i="1"/>
  <c r="F15" i="1"/>
  <c r="G15" i="1"/>
  <c r="F16" i="1"/>
  <c r="G16" i="1"/>
  <c r="F17" i="1"/>
  <c r="G17" i="1"/>
  <c r="F18" i="1"/>
  <c r="G18" i="1"/>
  <c r="M18" i="1"/>
  <c r="N18" i="1"/>
  <c r="P18" i="1"/>
  <c r="F5" i="1"/>
  <c r="F6" i="1"/>
  <c r="F7" i="1"/>
  <c r="F8" i="1"/>
  <c r="F9" i="1"/>
  <c r="F10" i="1"/>
  <c r="M10" i="1"/>
  <c r="N10" i="1"/>
  <c r="P10" i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<sst xmlns="http://schemas.openxmlformats.org/spreadsheetml/2006/main" count="186" uniqueCount="42">
  <si>
    <t>$</t>
  </si>
  <si>
    <t>per Week</t>
  </si>
  <si>
    <t>Per Month (4.3)</t>
  </si>
  <si>
    <t>Revenue Goals - Top Line</t>
  </si>
  <si>
    <t>Office Comp - % of Revenue</t>
  </si>
  <si>
    <t>```</t>
  </si>
  <si>
    <t xml:space="preserve">At Revenue = </t>
  </si>
  <si>
    <t>=</t>
  </si>
  <si>
    <t>% Must be Equal or Less than</t>
  </si>
  <si>
    <t>PPC</t>
  </si>
  <si>
    <t># (tech,pools,other)</t>
  </si>
  <si>
    <t>Very Low</t>
  </si>
  <si>
    <t>Maint Weekly</t>
  </si>
  <si>
    <t>PPC Grids,Cart.</t>
  </si>
  <si>
    <t>Service / Repair</t>
  </si>
  <si>
    <t>Maint Projects: StartUps,1X,G2C</t>
  </si>
  <si>
    <t>Low</t>
  </si>
  <si>
    <t>Normal</t>
  </si>
  <si>
    <t>Maint Projects: Wkly StartUps,1X,G2C</t>
  </si>
  <si>
    <t>Next 1</t>
  </si>
  <si>
    <t>Next 2</t>
  </si>
  <si>
    <t>Next 3</t>
  </si>
  <si>
    <t>ACTUALS</t>
  </si>
  <si>
    <t>1st Month</t>
  </si>
  <si>
    <t>delta</t>
  </si>
  <si>
    <t>Target</t>
  </si>
  <si>
    <t># Bus Days in Month</t>
  </si>
  <si>
    <t># Day in Week</t>
  </si>
  <si>
    <t>Week - ToDate</t>
  </si>
  <si>
    <t>Goal</t>
  </si>
  <si>
    <t>Actual</t>
  </si>
  <si>
    <t>TARGET</t>
  </si>
  <si>
    <t># (tech, pools, other)</t>
  </si>
  <si>
    <t>Mon</t>
  </si>
  <si>
    <t>Wed</t>
  </si>
  <si>
    <t>Thu</t>
  </si>
  <si>
    <t>Tue</t>
  </si>
  <si>
    <t>Fri</t>
  </si>
  <si>
    <t>Sat</t>
  </si>
  <si>
    <t>Sun</t>
  </si>
  <si>
    <t>Delta</t>
  </si>
  <si>
    <t>Cummlitive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</si>
</sst>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/>
      <name val="Calibri"/>
      <scheme val="minor"/>
    </font>
    <font>
      <b/>
      <sz val="20"/>
      <color theme="4"/>
      <name val="Calibri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left"/>
    </xf>
    <xf numFmtId="44" fontId="0" fillId="0" borderId="0" xfId="0" applyNumberFormat="1" applyAlignment="1">
      <alignment horizontal="center"/>
    </xf>
    <xf numFmtId="9" fontId="0" fillId="0" borderId="0" xfId="0" applyNumberFormat="1"/>
    <xf numFmtId="44" fontId="0" fillId="0" borderId="0" xfId="0" applyNumberFormat="1"/>
    <xf numFmtId="9" fontId="5" fillId="2" borderId="9" xfId="2" applyFont="1" applyFill="1" applyBorder="1"/>
    <xf numFmtId="164" fontId="0" fillId="0" borderId="1" xfId="1" applyNumberFormat="1" applyFont="1" applyFill="1" applyBorder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2" borderId="0" xfId="0" quotePrefix="1" applyFill="1"/>
    <xf numFmtId="0" fontId="0" fillId="2" borderId="0" xfId="0" applyFill="1"/>
    <xf numFmtId="0" fontId="0" fillId="0" borderId="1" xfId="0" applyBorder="1" applyAlignment="1">
      <alignment horizontal="center" wrapText="1"/>
    </xf>
    <xf numFmtId="0" fontId="7" fillId="0" borderId="0" xfId="0" applyFont="1"/>
    <xf numFmtId="0" fontId="0" fillId="0" borderId="0" xfId="0" applyFill="1"/>
    <xf numFmtId="0" fontId="0" fillId="0" borderId="10" xfId="0" applyBorder="1"/>
    <xf numFmtId="0" fontId="0" fillId="2" borderId="10" xfId="0" applyFill="1" applyBorder="1"/>
    <xf numFmtId="0" fontId="0" fillId="0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3" borderId="16" xfId="0" applyFill="1" applyBorder="1"/>
    <xf numFmtId="0" fontId="0" fillId="3" borderId="0" xfId="0" applyFill="1" applyBorder="1"/>
    <xf numFmtId="0" fontId="0" fillId="3" borderId="17" xfId="0" applyFill="1" applyBorder="1"/>
    <xf numFmtId="0" fontId="0" fillId="0" borderId="18" xfId="0" applyBorder="1"/>
    <xf numFmtId="0" fontId="0" fillId="0" borderId="19" xfId="0" applyBorder="1"/>
    <xf numFmtId="0" fontId="0" fillId="3" borderId="18" xfId="0" applyFill="1" applyBorder="1"/>
    <xf numFmtId="0" fontId="0" fillId="3" borderId="10" xfId="0" applyFill="1" applyBorder="1"/>
    <xf numFmtId="0" fontId="0" fillId="3" borderId="19" xfId="0" applyFill="1" applyBorder="1"/>
  </cellXfs>
  <cellStyles count="3">
    <cellStyle name="Currency" xfId="1" builtinId="4"/>
    <cellStyle name="Normal" xfId="0" builtinId="0"/>
    <cellStyle name="Percent" xfId="2" builtinId="5"/>
  </cellStyles>
  <dxfs count="7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317500</xdr:colOff>
      <xdr:row>14</xdr:row>
      <xdr:rowOff>12700</xdr:rowOff>
    </xdr:from>
    <xdr:to>
      <xdr:col>3</xdr:col>
      <xdr:colOff>901700</xdr:colOff>
      <xdr:row>15</xdr:row>
      <xdr:rowOff>0</xdr:rowOff>
    </xdr:to>
    <xdr:sp macro="" textlink="">
      <xdr:nvSpPr>
        <xdr:cNvPr id="28" name="Oval 27"/>
        <xdr:cNvSpPr/>
      </xdr:nvSpPr>
      <xdr:spPr>
        <a:xfrm>
          <a:off x="3467100" y="6845300"/>
          <a:ext cx="5842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330200</xdr:colOff>
      <xdr:row>15</xdr:row>
      <xdr:rowOff>0</xdr:rowOff>
    </xdr:from>
    <xdr:to>
      <xdr:col>3</xdr:col>
      <xdr:colOff>914400</xdr:colOff>
      <xdr:row>15</xdr:row>
      <xdr:rowOff>190500</xdr:rowOff>
    </xdr:to>
    <xdr:sp macro="" textlink="">
      <xdr:nvSpPr>
        <xdr:cNvPr id="29" name="Oval 28"/>
        <xdr:cNvSpPr/>
      </xdr:nvSpPr>
      <xdr:spPr>
        <a:xfrm>
          <a:off x="3479800" y="7035800"/>
          <a:ext cx="5842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1231900</xdr:colOff>
      <xdr:row>25</xdr:row>
      <xdr:rowOff>12700</xdr:rowOff>
    </xdr:from>
    <xdr:to>
      <xdr:col>4</xdr:col>
      <xdr:colOff>558800</xdr:colOff>
      <xdr:row>26</xdr:row>
      <xdr:rowOff>0</xdr:rowOff>
    </xdr:to>
    <xdr:sp macro="" textlink="">
      <xdr:nvSpPr>
        <xdr:cNvPr id="34" name="Oval 33"/>
        <xdr:cNvSpPr/>
      </xdr:nvSpPr>
      <xdr:spPr>
        <a:xfrm>
          <a:off x="4572000" y="5702300"/>
          <a:ext cx="5842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317500</xdr:colOff>
      <xdr:row>29</xdr:row>
      <xdr:rowOff>0</xdr:rowOff>
    </xdr:from>
    <xdr:to>
      <xdr:col>3</xdr:col>
      <xdr:colOff>901700</xdr:colOff>
      <xdr:row>29</xdr:row>
      <xdr:rowOff>190500</xdr:rowOff>
    </xdr:to>
    <xdr:sp macro="" textlink="">
      <xdr:nvSpPr>
        <xdr:cNvPr id="44" name="Oval 43"/>
        <xdr:cNvSpPr/>
      </xdr:nvSpPr>
      <xdr:spPr>
        <a:xfrm>
          <a:off x="3467100" y="10134600"/>
          <a:ext cx="5842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342900</xdr:colOff>
      <xdr:row>45</xdr:row>
      <xdr:rowOff>0</xdr:rowOff>
    </xdr:from>
    <xdr:to>
      <xdr:col>3</xdr:col>
      <xdr:colOff>927100</xdr:colOff>
      <xdr:row>45</xdr:row>
      <xdr:rowOff>190500</xdr:rowOff>
    </xdr:to>
    <xdr:sp macro="" textlink="">
      <xdr:nvSpPr>
        <xdr:cNvPr id="54" name="Oval 53"/>
        <xdr:cNvSpPr/>
      </xdr:nvSpPr>
      <xdr:spPr>
        <a:xfrm>
          <a:off x="3683000" y="10134600"/>
          <a:ext cx="5842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317500</xdr:colOff>
      <xdr:row>12</xdr:row>
      <xdr:rowOff>25400</xdr:rowOff>
    </xdr:from>
    <xdr:to>
      <xdr:col>3</xdr:col>
      <xdr:colOff>901700</xdr:colOff>
      <xdr:row>13</xdr:row>
      <xdr:rowOff>12700</xdr:rowOff>
    </xdr:to>
    <xdr:sp macro="" textlink="">
      <xdr:nvSpPr>
        <xdr:cNvPr id="16" name="Oval 15"/>
        <xdr:cNvSpPr/>
      </xdr:nvSpPr>
      <xdr:spPr>
        <a:xfrm>
          <a:off x="3467100" y="2946400"/>
          <a:ext cx="5842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317500</xdr:colOff>
      <xdr:row>23</xdr:row>
      <xdr:rowOff>12700</xdr:rowOff>
    </xdr:from>
    <xdr:to>
      <xdr:col>3</xdr:col>
      <xdr:colOff>901700</xdr:colOff>
      <xdr:row>24</xdr:row>
      <xdr:rowOff>0</xdr:rowOff>
    </xdr:to>
    <xdr:sp macro="" textlink="">
      <xdr:nvSpPr>
        <xdr:cNvPr id="17" name="Oval 16"/>
        <xdr:cNvSpPr/>
      </xdr:nvSpPr>
      <xdr:spPr>
        <a:xfrm>
          <a:off x="3657600" y="5295900"/>
          <a:ext cx="5842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C1" workbookViewId="0">
      <selection activeCell="D19" sqref="D19"/>
    </sheetView>
  </sheetViews>
  <sheetFormatPr baseColWidth="10" defaultRowHeight="16" x14ac:dyDescent="0.2"/>
  <cols>
    <col min="2" max="2" width="22.1640625" customWidth="1"/>
    <col min="3" max="3" width="10.83203125" customWidth="1"/>
    <col min="4" max="4" width="16.5" customWidth="1"/>
    <col min="5" max="5" width="7.83203125" customWidth="1"/>
    <col min="6" max="6" width="13.1640625" customWidth="1"/>
    <col min="7" max="9" width="16.1640625" customWidth="1"/>
    <col min="10" max="10" width="2.83203125" customWidth="1"/>
    <col min="11" max="11" width="3" customWidth="1"/>
    <col min="12" max="12" width="12.83203125" customWidth="1"/>
    <col min="13" max="13" width="12.1640625" customWidth="1"/>
    <col min="14" max="14" width="7.6640625" customWidth="1"/>
    <col min="15" max="15" width="3.83203125" customWidth="1"/>
    <col min="16" max="16" width="13.33203125" customWidth="1"/>
  </cols>
  <sheetData>
    <row r="1" spans="1:16" ht="26" x14ac:dyDescent="0.3">
      <c r="A1" s="20" t="s">
        <v>3</v>
      </c>
      <c r="D1" s="2"/>
      <c r="E1" s="2"/>
      <c r="F1" s="2"/>
      <c r="G1" s="2"/>
      <c r="H1" s="2"/>
      <c r="I1" s="2"/>
      <c r="J1" s="19"/>
      <c r="K1" s="2"/>
      <c r="L1" s="20" t="s">
        <v>4</v>
      </c>
      <c r="M1" s="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19"/>
      <c r="K2" s="2"/>
      <c r="L2" s="2"/>
      <c r="M2" s="2"/>
    </row>
    <row r="3" spans="1:16" ht="24" x14ac:dyDescent="0.3">
      <c r="A3" s="2"/>
      <c r="B3" s="2"/>
      <c r="C3" s="2"/>
      <c r="D3" s="2"/>
      <c r="E3" s="2"/>
      <c r="F3" s="2"/>
      <c r="G3" s="2"/>
      <c r="H3" s="2"/>
      <c r="I3" s="2"/>
      <c r="J3" s="19"/>
      <c r="K3" s="2"/>
      <c r="L3" s="1" t="s">
        <v>8</v>
      </c>
      <c r="M3" s="2"/>
      <c r="P3" s="24">
        <v>0.1</v>
      </c>
    </row>
    <row r="4" spans="1:16" ht="26" x14ac:dyDescent="0.3">
      <c r="A4" s="18" t="s">
        <v>11</v>
      </c>
      <c r="B4" s="1"/>
      <c r="C4" s="1"/>
      <c r="D4" s="3" t="s">
        <v>10</v>
      </c>
      <c r="E4" s="3" t="s">
        <v>0</v>
      </c>
      <c r="F4" s="3" t="s">
        <v>1</v>
      </c>
      <c r="G4" s="3" t="s">
        <v>2</v>
      </c>
      <c r="H4" s="2"/>
      <c r="I4" s="2"/>
      <c r="J4" s="19"/>
      <c r="K4" s="2"/>
    </row>
    <row r="5" spans="1:16" x14ac:dyDescent="0.2">
      <c r="A5" s="16"/>
      <c r="B5" s="1" t="s">
        <v>12</v>
      </c>
      <c r="C5" s="1"/>
      <c r="D5" s="9">
        <v>350</v>
      </c>
      <c r="E5" s="10">
        <v>47</v>
      </c>
      <c r="F5" s="4">
        <f>E5*D5</f>
        <v>16450</v>
      </c>
      <c r="G5" s="5">
        <f>F5*4.3</f>
        <v>70735</v>
      </c>
      <c r="H5" s="2"/>
      <c r="I5" s="2"/>
      <c r="J5" s="19"/>
      <c r="K5" s="2"/>
      <c r="L5" s="2"/>
      <c r="M5" s="2"/>
    </row>
    <row r="6" spans="1:16" x14ac:dyDescent="0.2">
      <c r="A6" s="16"/>
      <c r="B6" s="1" t="s">
        <v>18</v>
      </c>
      <c r="C6" s="1"/>
      <c r="D6" s="11">
        <v>10</v>
      </c>
      <c r="E6" s="12">
        <v>200</v>
      </c>
      <c r="F6" s="6">
        <f>E6*D6</f>
        <v>2000</v>
      </c>
      <c r="G6" s="7">
        <f t="shared" ref="G6:G9" si="0">F6*4.3</f>
        <v>8600</v>
      </c>
      <c r="H6" s="2"/>
      <c r="I6" s="2"/>
      <c r="J6" s="19"/>
      <c r="K6" s="2"/>
      <c r="L6" s="2"/>
      <c r="M6" s="2"/>
    </row>
    <row r="7" spans="1:16" x14ac:dyDescent="0.2">
      <c r="A7" s="16"/>
      <c r="B7" s="1" t="s">
        <v>9</v>
      </c>
      <c r="C7" s="1"/>
      <c r="D7" s="11">
        <v>10</v>
      </c>
      <c r="E7" s="12">
        <v>125</v>
      </c>
      <c r="F7" s="6">
        <f>E7*D7</f>
        <v>1250</v>
      </c>
      <c r="G7" s="7">
        <f t="shared" si="0"/>
        <v>5375</v>
      </c>
      <c r="H7" s="2"/>
      <c r="I7" s="2"/>
      <c r="J7" s="19"/>
      <c r="K7" s="2"/>
      <c r="L7" s="2"/>
      <c r="M7" s="2"/>
    </row>
    <row r="8" spans="1:16" x14ac:dyDescent="0.2">
      <c r="A8" s="16"/>
      <c r="B8" s="28" t="s">
        <v>13</v>
      </c>
      <c r="C8" s="1"/>
      <c r="D8" s="11">
        <v>0</v>
      </c>
      <c r="E8" s="12">
        <v>400</v>
      </c>
      <c r="F8" s="6">
        <f>E8*D8</f>
        <v>0</v>
      </c>
      <c r="G8" s="7">
        <f t="shared" si="0"/>
        <v>0</v>
      </c>
      <c r="H8" s="2"/>
      <c r="I8" s="2"/>
      <c r="J8" s="19"/>
      <c r="K8" s="2"/>
      <c r="L8" s="2"/>
      <c r="M8" s="2"/>
    </row>
    <row r="9" spans="1:16" x14ac:dyDescent="0.2">
      <c r="A9" s="17"/>
      <c r="B9" s="1" t="s">
        <v>14</v>
      </c>
      <c r="C9" s="1"/>
      <c r="D9" s="13">
        <v>4</v>
      </c>
      <c r="E9" s="14">
        <v>6000</v>
      </c>
      <c r="F9" s="25">
        <f>E9*D9</f>
        <v>24000</v>
      </c>
      <c r="G9" s="8">
        <f t="shared" si="0"/>
        <v>103200</v>
      </c>
      <c r="H9" s="2"/>
      <c r="I9" s="2"/>
      <c r="J9" s="19"/>
      <c r="K9" s="2"/>
      <c r="L9" s="2"/>
      <c r="M9" s="2"/>
      <c r="N9" t="s">
        <v>5</v>
      </c>
    </row>
    <row r="10" spans="1:16" x14ac:dyDescent="0.2">
      <c r="A10" s="17"/>
      <c r="B10" s="1"/>
      <c r="C10" s="1"/>
      <c r="D10" s="2"/>
      <c r="E10" s="2"/>
      <c r="F10" s="26">
        <f>SUM(F5:F9)</f>
        <v>43700</v>
      </c>
      <c r="G10" s="15">
        <f>SUM(G5:G9)</f>
        <v>187910</v>
      </c>
      <c r="H10" s="2"/>
      <c r="I10" s="2"/>
      <c r="J10" s="19"/>
      <c r="K10" s="2"/>
      <c r="L10" s="2" t="s">
        <v>6</v>
      </c>
      <c r="M10" s="21">
        <f>F10</f>
        <v>43700</v>
      </c>
      <c r="N10" s="22">
        <f>$P$3</f>
        <v>0.1</v>
      </c>
      <c r="O10" t="s">
        <v>7</v>
      </c>
      <c r="P10" s="23">
        <f>M10*N10</f>
        <v>4370</v>
      </c>
    </row>
    <row r="11" spans="1:16" x14ac:dyDescent="0.2">
      <c r="A11" s="17"/>
      <c r="B11" s="1"/>
      <c r="C11" s="1"/>
      <c r="D11" s="2"/>
      <c r="E11" s="2"/>
      <c r="F11" s="26"/>
      <c r="G11" s="15"/>
      <c r="H11" s="2"/>
      <c r="I11" s="2"/>
      <c r="J11" s="19"/>
      <c r="K11" s="2"/>
      <c r="L11" s="2"/>
      <c r="M11" s="21"/>
      <c r="N11" s="22"/>
      <c r="P11" s="23"/>
    </row>
    <row r="12" spans="1:16" ht="26" x14ac:dyDescent="0.3">
      <c r="A12" s="18" t="s">
        <v>16</v>
      </c>
      <c r="B12" s="1"/>
      <c r="C12" s="1"/>
      <c r="D12" s="3" t="s">
        <v>10</v>
      </c>
      <c r="E12" s="3" t="s">
        <v>0</v>
      </c>
      <c r="F12" s="3" t="s">
        <v>1</v>
      </c>
      <c r="G12" s="3" t="s">
        <v>2</v>
      </c>
      <c r="H12" s="2"/>
      <c r="I12" s="2"/>
      <c r="J12" s="19"/>
      <c r="K12" s="2"/>
    </row>
    <row r="13" spans="1:16" x14ac:dyDescent="0.2">
      <c r="A13" s="16"/>
      <c r="B13" s="1" t="s">
        <v>12</v>
      </c>
      <c r="C13" s="1"/>
      <c r="D13" s="9">
        <v>350</v>
      </c>
      <c r="E13" s="10">
        <v>47</v>
      </c>
      <c r="F13" s="4">
        <f>E13*D13</f>
        <v>16450</v>
      </c>
      <c r="G13" s="5">
        <f>F13*4.3</f>
        <v>70735</v>
      </c>
      <c r="H13" s="2"/>
      <c r="I13" s="2"/>
      <c r="J13" s="19"/>
      <c r="K13" s="2"/>
      <c r="L13" s="2"/>
      <c r="M13" s="2"/>
    </row>
    <row r="14" spans="1:16" x14ac:dyDescent="0.2">
      <c r="A14" s="16"/>
      <c r="B14" s="1" t="s">
        <v>18</v>
      </c>
      <c r="C14" s="1"/>
      <c r="D14" s="11">
        <v>10</v>
      </c>
      <c r="E14" s="12">
        <v>200</v>
      </c>
      <c r="F14" s="6">
        <f>E14*D14</f>
        <v>2000</v>
      </c>
      <c r="G14" s="7">
        <f t="shared" ref="G14:G17" si="1">F14*4.3</f>
        <v>8600</v>
      </c>
      <c r="H14" s="2"/>
      <c r="I14" s="2"/>
      <c r="J14" s="19"/>
      <c r="K14" s="2"/>
      <c r="L14" s="2"/>
      <c r="M14" s="2"/>
    </row>
    <row r="15" spans="1:16" x14ac:dyDescent="0.2">
      <c r="A15" s="16"/>
      <c r="B15" s="1" t="s">
        <v>9</v>
      </c>
      <c r="C15" s="1"/>
      <c r="D15" s="11">
        <v>20</v>
      </c>
      <c r="E15" s="12">
        <v>125</v>
      </c>
      <c r="F15" s="6">
        <f>E15*D15</f>
        <v>2500</v>
      </c>
      <c r="G15" s="7">
        <f t="shared" si="1"/>
        <v>10750</v>
      </c>
      <c r="H15" s="2"/>
      <c r="I15" s="2"/>
      <c r="J15" s="19"/>
      <c r="K15" s="2"/>
      <c r="L15" s="2"/>
      <c r="M15" s="2"/>
    </row>
    <row r="16" spans="1:16" x14ac:dyDescent="0.2">
      <c r="A16" s="16"/>
      <c r="B16" s="28" t="s">
        <v>13</v>
      </c>
      <c r="C16" s="1"/>
      <c r="D16" s="11">
        <v>2</v>
      </c>
      <c r="E16" s="12">
        <v>400</v>
      </c>
      <c r="F16" s="6">
        <f>E16*D16</f>
        <v>800</v>
      </c>
      <c r="G16" s="7">
        <f t="shared" si="1"/>
        <v>3440</v>
      </c>
      <c r="H16" s="2"/>
      <c r="I16" s="2"/>
      <c r="J16" s="19"/>
      <c r="K16" s="2"/>
      <c r="L16" s="2"/>
      <c r="M16" s="2"/>
    </row>
    <row r="17" spans="1:16" x14ac:dyDescent="0.2">
      <c r="A17" s="17"/>
      <c r="B17" s="1" t="s">
        <v>14</v>
      </c>
      <c r="C17" s="1"/>
      <c r="D17" s="13">
        <v>4</v>
      </c>
      <c r="E17" s="14">
        <v>6000</v>
      </c>
      <c r="F17" s="25">
        <f>E17*D17</f>
        <v>24000</v>
      </c>
      <c r="G17" s="8">
        <f t="shared" si="1"/>
        <v>103200</v>
      </c>
      <c r="H17" s="2"/>
      <c r="I17" s="2"/>
      <c r="J17" s="19"/>
      <c r="K17" s="2"/>
      <c r="L17" s="2"/>
      <c r="M17" s="2"/>
      <c r="N17" t="s">
        <v>5</v>
      </c>
    </row>
    <row r="18" spans="1:16" x14ac:dyDescent="0.2">
      <c r="A18" s="17"/>
      <c r="B18" s="1"/>
      <c r="C18" s="1"/>
      <c r="D18" s="2"/>
      <c r="E18" s="2"/>
      <c r="F18" s="26">
        <f>SUM(F13:F17)</f>
        <v>45750</v>
      </c>
      <c r="G18" s="15">
        <f>SUM(G13:G17)</f>
        <v>196725</v>
      </c>
      <c r="H18" s="2"/>
      <c r="I18" s="2"/>
      <c r="J18" s="19"/>
      <c r="K18" s="2"/>
      <c r="L18" s="2" t="s">
        <v>6</v>
      </c>
      <c r="M18" s="21">
        <f>F18</f>
        <v>45750</v>
      </c>
      <c r="N18" s="22">
        <f>$P$3</f>
        <v>0.1</v>
      </c>
      <c r="O18" t="s">
        <v>7</v>
      </c>
      <c r="P18" s="23">
        <f>M18*N18</f>
        <v>4575</v>
      </c>
    </row>
    <row r="19" spans="1:16" x14ac:dyDescent="0.2">
      <c r="A19" s="17"/>
      <c r="B19" s="1"/>
      <c r="C19" s="1"/>
      <c r="D19" s="2"/>
      <c r="E19" s="2"/>
      <c r="F19" s="26"/>
      <c r="G19" s="15"/>
      <c r="H19" s="2"/>
      <c r="I19" s="2"/>
      <c r="J19" s="19"/>
      <c r="K19" s="2"/>
      <c r="L19" s="2"/>
      <c r="M19" s="21"/>
      <c r="N19" s="22"/>
      <c r="P19" s="23"/>
    </row>
    <row r="20" spans="1:16" x14ac:dyDescent="0.2">
      <c r="A20" s="16"/>
      <c r="B20" s="1"/>
      <c r="C20" s="1"/>
      <c r="D20" s="2"/>
      <c r="E20" s="2"/>
      <c r="F20" s="27"/>
      <c r="G20" s="2"/>
      <c r="H20" s="2"/>
      <c r="I20" s="2"/>
      <c r="J20" s="19"/>
      <c r="K20" s="2"/>
      <c r="L20" s="2"/>
      <c r="M20" s="2"/>
    </row>
    <row r="21" spans="1:16" ht="26" x14ac:dyDescent="0.3">
      <c r="A21" s="18" t="s">
        <v>17</v>
      </c>
      <c r="B21" s="1"/>
      <c r="C21" s="1"/>
      <c r="D21" s="3" t="s">
        <v>10</v>
      </c>
      <c r="E21" s="3" t="s">
        <v>0</v>
      </c>
      <c r="F21" s="3" t="s">
        <v>1</v>
      </c>
      <c r="G21" s="3" t="s">
        <v>2</v>
      </c>
      <c r="H21" s="2"/>
      <c r="I21" s="2"/>
      <c r="J21" s="19"/>
      <c r="K21" s="2"/>
    </row>
    <row r="22" spans="1:16" x14ac:dyDescent="0.2">
      <c r="A22" s="16"/>
      <c r="B22" s="1" t="s">
        <v>12</v>
      </c>
      <c r="C22" s="1"/>
      <c r="D22" s="9">
        <v>400</v>
      </c>
      <c r="E22" s="10">
        <v>47</v>
      </c>
      <c r="F22" s="4">
        <f>E22*D22</f>
        <v>18800</v>
      </c>
      <c r="G22" s="5">
        <f>F22*4.3</f>
        <v>80840</v>
      </c>
      <c r="H22" s="2"/>
      <c r="I22" s="2"/>
      <c r="J22" s="19"/>
      <c r="K22" s="2"/>
      <c r="L22" s="2"/>
      <c r="M22" s="2"/>
    </row>
    <row r="23" spans="1:16" x14ac:dyDescent="0.2">
      <c r="A23" s="16"/>
      <c r="B23" s="1" t="s">
        <v>18</v>
      </c>
      <c r="C23" s="1"/>
      <c r="D23" s="11">
        <v>10</v>
      </c>
      <c r="E23" s="12">
        <v>200</v>
      </c>
      <c r="F23" s="6">
        <f>E23*D23</f>
        <v>2000</v>
      </c>
      <c r="G23" s="7">
        <f t="shared" ref="G23:G26" si="2">F23*4.3</f>
        <v>8600</v>
      </c>
      <c r="H23" s="2"/>
      <c r="I23" s="2"/>
      <c r="J23" s="19"/>
      <c r="K23" s="2"/>
      <c r="L23" s="2"/>
      <c r="M23" s="2"/>
    </row>
    <row r="24" spans="1:16" x14ac:dyDescent="0.2">
      <c r="A24" s="16"/>
      <c r="B24" s="1" t="s">
        <v>9</v>
      </c>
      <c r="C24" s="1"/>
      <c r="D24" s="11">
        <v>20</v>
      </c>
      <c r="E24" s="12">
        <v>125</v>
      </c>
      <c r="F24" s="6">
        <f>E24*D24</f>
        <v>2500</v>
      </c>
      <c r="G24" s="7">
        <f t="shared" si="2"/>
        <v>10750</v>
      </c>
      <c r="H24" s="2"/>
      <c r="I24" s="2"/>
      <c r="J24" s="19"/>
      <c r="K24" s="2"/>
      <c r="L24" s="2"/>
      <c r="M24" s="2"/>
    </row>
    <row r="25" spans="1:16" x14ac:dyDescent="0.2">
      <c r="A25" s="16"/>
      <c r="B25" s="28" t="s">
        <v>13</v>
      </c>
      <c r="C25" s="1"/>
      <c r="D25" s="11">
        <v>2</v>
      </c>
      <c r="E25" s="12">
        <v>400</v>
      </c>
      <c r="F25" s="6">
        <f>E25*D25</f>
        <v>800</v>
      </c>
      <c r="G25" s="7">
        <f t="shared" si="2"/>
        <v>3440</v>
      </c>
      <c r="H25" s="2"/>
      <c r="I25" s="2"/>
      <c r="J25" s="19"/>
      <c r="K25" s="2"/>
      <c r="L25" s="2"/>
      <c r="M25" s="2"/>
    </row>
    <row r="26" spans="1:16" x14ac:dyDescent="0.2">
      <c r="A26" s="17"/>
      <c r="B26" s="1" t="s">
        <v>14</v>
      </c>
      <c r="C26" s="1"/>
      <c r="D26" s="13">
        <v>4</v>
      </c>
      <c r="E26" s="14">
        <v>8250</v>
      </c>
      <c r="F26" s="25">
        <f>E26*D26</f>
        <v>33000</v>
      </c>
      <c r="G26" s="8">
        <f t="shared" si="2"/>
        <v>141900</v>
      </c>
      <c r="H26" s="2"/>
      <c r="I26" s="2"/>
      <c r="J26" s="19"/>
      <c r="K26" s="2"/>
      <c r="L26" s="2"/>
      <c r="M26" s="2"/>
      <c r="N26" t="s">
        <v>5</v>
      </c>
    </row>
    <row r="27" spans="1:16" x14ac:dyDescent="0.2">
      <c r="A27" s="17"/>
      <c r="B27" s="1"/>
      <c r="C27" s="1"/>
      <c r="D27" s="2"/>
      <c r="E27" s="2"/>
      <c r="F27" s="26">
        <f>SUM(F22:F26)</f>
        <v>57100</v>
      </c>
      <c r="G27" s="15">
        <f>SUM(G22:G26)</f>
        <v>245530</v>
      </c>
      <c r="H27" s="2"/>
      <c r="I27" s="2"/>
      <c r="J27" s="19"/>
      <c r="K27" s="2"/>
      <c r="L27" s="2" t="s">
        <v>6</v>
      </c>
      <c r="M27" s="21">
        <f>F27</f>
        <v>57100</v>
      </c>
      <c r="N27" s="22">
        <f>$P$3</f>
        <v>0.1</v>
      </c>
      <c r="O27" t="s">
        <v>7</v>
      </c>
      <c r="P27" s="23">
        <f>M27*N27</f>
        <v>5710</v>
      </c>
    </row>
    <row r="28" spans="1:16" x14ac:dyDescent="0.2">
      <c r="A28" s="17"/>
      <c r="B28" s="1"/>
      <c r="C28" s="1"/>
      <c r="D28" s="2"/>
      <c r="E28" s="2"/>
      <c r="F28" s="26"/>
      <c r="G28" s="15"/>
      <c r="H28" s="2"/>
      <c r="I28" s="2"/>
      <c r="J28" s="19"/>
      <c r="K28" s="2"/>
      <c r="L28" s="2"/>
      <c r="M28" s="21"/>
      <c r="N28" s="22"/>
      <c r="P28" s="23"/>
    </row>
    <row r="29" spans="1:16" ht="26" x14ac:dyDescent="0.3">
      <c r="A29" s="18" t="s">
        <v>19</v>
      </c>
      <c r="B29" s="1"/>
      <c r="C29" s="1"/>
      <c r="D29" s="3" t="s">
        <v>10</v>
      </c>
      <c r="E29" s="3" t="s">
        <v>0</v>
      </c>
      <c r="F29" s="3" t="s">
        <v>1</v>
      </c>
      <c r="G29" s="3" t="s">
        <v>2</v>
      </c>
      <c r="H29" s="2"/>
      <c r="I29" s="2"/>
      <c r="J29" s="19"/>
      <c r="K29" s="2"/>
    </row>
    <row r="30" spans="1:16" x14ac:dyDescent="0.2">
      <c r="A30" s="16"/>
      <c r="B30" s="1" t="s">
        <v>12</v>
      </c>
      <c r="C30" s="1"/>
      <c r="D30" s="9">
        <v>500</v>
      </c>
      <c r="E30" s="10">
        <v>47</v>
      </c>
      <c r="F30" s="4">
        <f>E30*D30</f>
        <v>23500</v>
      </c>
      <c r="G30" s="5">
        <f>F30*4.3</f>
        <v>101050</v>
      </c>
      <c r="H30" s="2"/>
      <c r="I30" s="2"/>
      <c r="J30" s="19"/>
      <c r="K30" s="2"/>
      <c r="L30" s="2"/>
      <c r="M30" s="2"/>
    </row>
    <row r="31" spans="1:16" x14ac:dyDescent="0.2">
      <c r="A31" s="16"/>
      <c r="B31" s="1" t="s">
        <v>15</v>
      </c>
      <c r="C31" s="1"/>
      <c r="D31" s="11">
        <v>10</v>
      </c>
      <c r="E31" s="12">
        <v>200</v>
      </c>
      <c r="F31" s="6">
        <f>E31*D31</f>
        <v>2000</v>
      </c>
      <c r="G31" s="7">
        <f t="shared" ref="G31:G34" si="3">F31*4.3</f>
        <v>8600</v>
      </c>
      <c r="H31" s="2"/>
      <c r="I31" s="2"/>
      <c r="J31" s="19"/>
      <c r="K31" s="2"/>
      <c r="L31" s="2"/>
      <c r="M31" s="2"/>
    </row>
    <row r="32" spans="1:16" x14ac:dyDescent="0.2">
      <c r="A32" s="16"/>
      <c r="B32" s="1" t="s">
        <v>9</v>
      </c>
      <c r="C32" s="1"/>
      <c r="D32" s="11">
        <v>20</v>
      </c>
      <c r="E32" s="12">
        <v>125</v>
      </c>
      <c r="F32" s="6">
        <f>E32*D32</f>
        <v>2500</v>
      </c>
      <c r="G32" s="7">
        <f t="shared" si="3"/>
        <v>10750</v>
      </c>
      <c r="H32" s="2"/>
      <c r="I32" s="2"/>
      <c r="J32" s="19"/>
      <c r="K32" s="2"/>
      <c r="L32" s="2"/>
      <c r="M32" s="2"/>
    </row>
    <row r="33" spans="1:16" x14ac:dyDescent="0.2">
      <c r="A33" s="16"/>
      <c r="B33" s="28" t="s">
        <v>13</v>
      </c>
      <c r="C33" s="1"/>
      <c r="D33" s="11">
        <v>2</v>
      </c>
      <c r="E33" s="12">
        <v>400</v>
      </c>
      <c r="F33" s="6">
        <f>E33*D33</f>
        <v>800</v>
      </c>
      <c r="G33" s="7">
        <f t="shared" si="3"/>
        <v>3440</v>
      </c>
      <c r="H33" s="2"/>
      <c r="I33" s="2"/>
      <c r="J33" s="19"/>
      <c r="K33" s="2"/>
      <c r="L33" s="2"/>
      <c r="M33" s="2"/>
    </row>
    <row r="34" spans="1:16" x14ac:dyDescent="0.2">
      <c r="A34" s="17"/>
      <c r="B34" s="1" t="s">
        <v>14</v>
      </c>
      <c r="C34" s="1"/>
      <c r="D34" s="13">
        <v>4</v>
      </c>
      <c r="E34" s="14">
        <v>8250</v>
      </c>
      <c r="F34" s="25">
        <f>E34*D34</f>
        <v>33000</v>
      </c>
      <c r="G34" s="8">
        <f t="shared" si="3"/>
        <v>141900</v>
      </c>
      <c r="H34" s="2"/>
      <c r="I34" s="2"/>
      <c r="J34" s="19"/>
      <c r="K34" s="2"/>
      <c r="L34" s="2"/>
      <c r="M34" s="2"/>
      <c r="N34" t="s">
        <v>5</v>
      </c>
    </row>
    <row r="35" spans="1:16" x14ac:dyDescent="0.2">
      <c r="A35" s="17"/>
      <c r="B35" s="1"/>
      <c r="C35" s="1"/>
      <c r="D35" s="2"/>
      <c r="E35" s="2"/>
      <c r="F35" s="26">
        <f>SUM(F30:F34)</f>
        <v>61800</v>
      </c>
      <c r="G35" s="15">
        <f>SUM(G30:G34)</f>
        <v>265740</v>
      </c>
      <c r="H35" s="2"/>
      <c r="I35" s="2"/>
      <c r="J35" s="19"/>
      <c r="K35" s="2"/>
      <c r="L35" s="2" t="s">
        <v>6</v>
      </c>
      <c r="M35" s="21">
        <f>F35</f>
        <v>61800</v>
      </c>
      <c r="N35" s="22">
        <f>$P$3</f>
        <v>0.1</v>
      </c>
      <c r="O35" t="s">
        <v>7</v>
      </c>
      <c r="P35" s="23">
        <f>M35*N35</f>
        <v>6180</v>
      </c>
    </row>
    <row r="36" spans="1:16" x14ac:dyDescent="0.2">
      <c r="A36" s="16"/>
      <c r="B36" s="1"/>
      <c r="C36" s="1"/>
      <c r="D36" s="2"/>
      <c r="E36" s="2"/>
      <c r="F36" s="27"/>
      <c r="G36" s="2"/>
      <c r="H36" s="2"/>
      <c r="I36" s="2"/>
      <c r="J36" s="19"/>
      <c r="K36" s="2"/>
      <c r="L36" s="2"/>
      <c r="M36" s="2"/>
    </row>
    <row r="37" spans="1:16" ht="26" x14ac:dyDescent="0.3">
      <c r="A37" s="18" t="s">
        <v>20</v>
      </c>
      <c r="B37" s="1"/>
      <c r="C37" s="1"/>
      <c r="D37" s="3" t="s">
        <v>10</v>
      </c>
      <c r="E37" s="3" t="s">
        <v>0</v>
      </c>
      <c r="F37" s="3" t="s">
        <v>1</v>
      </c>
      <c r="G37" s="3" t="s">
        <v>2</v>
      </c>
      <c r="H37" s="2"/>
      <c r="I37" s="2"/>
      <c r="J37" s="19"/>
      <c r="K37" s="2"/>
    </row>
    <row r="38" spans="1:16" x14ac:dyDescent="0.2">
      <c r="A38" s="16"/>
      <c r="B38" s="1" t="s">
        <v>12</v>
      </c>
      <c r="C38" s="1"/>
      <c r="D38" s="9">
        <v>600</v>
      </c>
      <c r="E38" s="10">
        <v>47</v>
      </c>
      <c r="F38" s="4">
        <f>E38*D38</f>
        <v>28200</v>
      </c>
      <c r="G38" s="5">
        <f>F38*4.3</f>
        <v>121260</v>
      </c>
      <c r="H38" s="2"/>
      <c r="I38" s="2"/>
      <c r="J38" s="19"/>
      <c r="K38" s="2"/>
      <c r="L38" s="2"/>
      <c r="M38" s="2"/>
    </row>
    <row r="39" spans="1:16" x14ac:dyDescent="0.2">
      <c r="A39" s="16"/>
      <c r="B39" s="1" t="s">
        <v>15</v>
      </c>
      <c r="C39" s="1"/>
      <c r="D39" s="11">
        <v>10</v>
      </c>
      <c r="E39" s="12">
        <v>600</v>
      </c>
      <c r="F39" s="6">
        <f>E39*D39</f>
        <v>6000</v>
      </c>
      <c r="G39" s="7">
        <f t="shared" ref="G39:G42" si="4">F39*4.3</f>
        <v>25800</v>
      </c>
      <c r="H39" s="2"/>
      <c r="I39" s="2"/>
      <c r="J39" s="19"/>
      <c r="K39" s="2"/>
      <c r="L39" s="2"/>
      <c r="M39" s="2"/>
    </row>
    <row r="40" spans="1:16" x14ac:dyDescent="0.2">
      <c r="A40" s="16"/>
      <c r="B40" s="1" t="s">
        <v>9</v>
      </c>
      <c r="C40" s="1"/>
      <c r="D40" s="11">
        <v>20</v>
      </c>
      <c r="E40" s="12">
        <v>125</v>
      </c>
      <c r="F40" s="6">
        <f>E40*D40</f>
        <v>2500</v>
      </c>
      <c r="G40" s="7">
        <f t="shared" si="4"/>
        <v>10750</v>
      </c>
      <c r="H40" s="2"/>
      <c r="I40" s="2"/>
      <c r="J40" s="19"/>
      <c r="K40" s="2"/>
      <c r="L40" s="2"/>
      <c r="M40" s="2"/>
    </row>
    <row r="41" spans="1:16" x14ac:dyDescent="0.2">
      <c r="A41" s="16"/>
      <c r="B41" s="28" t="s">
        <v>13</v>
      </c>
      <c r="C41" s="1"/>
      <c r="D41" s="11">
        <v>2</v>
      </c>
      <c r="E41" s="12">
        <v>400</v>
      </c>
      <c r="F41" s="6">
        <f>E41*D41</f>
        <v>800</v>
      </c>
      <c r="G41" s="7">
        <f t="shared" si="4"/>
        <v>3440</v>
      </c>
      <c r="H41" s="2"/>
      <c r="I41" s="2"/>
      <c r="J41" s="19"/>
      <c r="K41" s="2"/>
      <c r="L41" s="2"/>
      <c r="M41" s="2"/>
    </row>
    <row r="42" spans="1:16" x14ac:dyDescent="0.2">
      <c r="A42" s="17"/>
      <c r="B42" s="1" t="s">
        <v>14</v>
      </c>
      <c r="C42" s="1"/>
      <c r="D42" s="13">
        <v>4</v>
      </c>
      <c r="E42" s="14">
        <v>8250</v>
      </c>
      <c r="F42" s="25">
        <f>E42*D42</f>
        <v>33000</v>
      </c>
      <c r="G42" s="8">
        <f t="shared" si="4"/>
        <v>141900</v>
      </c>
      <c r="H42" s="2"/>
      <c r="I42" s="2"/>
      <c r="J42" s="19"/>
      <c r="K42" s="2"/>
      <c r="L42" s="2"/>
      <c r="M42" s="2"/>
      <c r="N42" t="s">
        <v>5</v>
      </c>
    </row>
    <row r="43" spans="1:16" x14ac:dyDescent="0.2">
      <c r="A43" s="17"/>
      <c r="B43" s="1"/>
      <c r="C43" s="1"/>
      <c r="D43" s="2"/>
      <c r="E43" s="2"/>
      <c r="F43" s="26">
        <f>SUM(F38:F42)</f>
        <v>70500</v>
      </c>
      <c r="G43" s="15">
        <f>SUM(G38:G42)</f>
        <v>303150</v>
      </c>
      <c r="H43" s="2"/>
      <c r="I43" s="2"/>
      <c r="J43" s="19"/>
      <c r="K43" s="2"/>
      <c r="L43" s="2" t="s">
        <v>6</v>
      </c>
      <c r="M43" s="21">
        <f>F43</f>
        <v>70500</v>
      </c>
      <c r="N43" s="22">
        <f>$P$3</f>
        <v>0.1</v>
      </c>
      <c r="O43" t="s">
        <v>7</v>
      </c>
      <c r="P43" s="23">
        <f>M43*N43</f>
        <v>7050</v>
      </c>
    </row>
    <row r="44" spans="1:16" x14ac:dyDescent="0.2">
      <c r="A44" s="16"/>
      <c r="B44" s="1"/>
      <c r="C44" s="1"/>
      <c r="D44" s="2"/>
      <c r="E44" s="2"/>
      <c r="F44" s="27"/>
      <c r="G44" s="2"/>
      <c r="H44" s="2"/>
      <c r="I44" s="2"/>
      <c r="J44" s="19"/>
      <c r="K44" s="2"/>
      <c r="L44" s="2"/>
      <c r="M44" s="2"/>
    </row>
    <row r="45" spans="1:16" ht="26" x14ac:dyDescent="0.3">
      <c r="A45" s="18" t="s">
        <v>21</v>
      </c>
      <c r="B45" s="1"/>
      <c r="C45" s="1"/>
      <c r="D45" s="3" t="s">
        <v>10</v>
      </c>
      <c r="E45" s="3" t="s">
        <v>0</v>
      </c>
      <c r="F45" s="3" t="s">
        <v>1</v>
      </c>
      <c r="G45" s="3" t="s">
        <v>2</v>
      </c>
      <c r="H45" s="2"/>
      <c r="I45" s="2"/>
      <c r="J45" s="19"/>
      <c r="K45" s="2"/>
    </row>
    <row r="46" spans="1:16" x14ac:dyDescent="0.2">
      <c r="A46" s="16"/>
      <c r="B46" s="1" t="s">
        <v>12</v>
      </c>
      <c r="C46" s="1"/>
      <c r="D46" s="9">
        <v>700</v>
      </c>
      <c r="E46" s="10">
        <v>47</v>
      </c>
      <c r="F46" s="4">
        <f>E46*D46</f>
        <v>32900</v>
      </c>
      <c r="G46" s="5">
        <f>F46*4.3</f>
        <v>141470</v>
      </c>
      <c r="H46" s="2"/>
      <c r="I46" s="2"/>
      <c r="J46" s="19"/>
      <c r="K46" s="2"/>
      <c r="L46" s="2"/>
      <c r="M46" s="2"/>
    </row>
    <row r="47" spans="1:16" x14ac:dyDescent="0.2">
      <c r="A47" s="16"/>
      <c r="B47" s="1" t="s">
        <v>15</v>
      </c>
      <c r="C47" s="1"/>
      <c r="D47" s="11">
        <v>10</v>
      </c>
      <c r="E47" s="12">
        <v>600</v>
      </c>
      <c r="F47" s="6">
        <f>E47*D47</f>
        <v>6000</v>
      </c>
      <c r="G47" s="7">
        <f t="shared" ref="G47:G50" si="5">F47*4.3</f>
        <v>25800</v>
      </c>
      <c r="H47" s="2"/>
      <c r="I47" s="2"/>
      <c r="J47" s="19"/>
      <c r="K47" s="2"/>
      <c r="L47" s="2"/>
      <c r="M47" s="2"/>
    </row>
    <row r="48" spans="1:16" x14ac:dyDescent="0.2">
      <c r="A48" s="16"/>
      <c r="B48" s="1" t="s">
        <v>9</v>
      </c>
      <c r="C48" s="1"/>
      <c r="D48" s="11">
        <v>20</v>
      </c>
      <c r="E48" s="12">
        <v>125</v>
      </c>
      <c r="F48" s="6">
        <f>E48*D48</f>
        <v>2500</v>
      </c>
      <c r="G48" s="7">
        <f t="shared" si="5"/>
        <v>10750</v>
      </c>
      <c r="H48" s="2"/>
      <c r="I48" s="2"/>
      <c r="J48" s="19"/>
      <c r="K48" s="2"/>
      <c r="L48" s="2"/>
      <c r="M48" s="2"/>
    </row>
    <row r="49" spans="1:16" x14ac:dyDescent="0.2">
      <c r="A49" s="16"/>
      <c r="B49" s="28" t="s">
        <v>13</v>
      </c>
      <c r="C49" s="1"/>
      <c r="D49" s="11">
        <v>2</v>
      </c>
      <c r="E49" s="12">
        <v>400</v>
      </c>
      <c r="F49" s="6">
        <f>E49*D49</f>
        <v>800</v>
      </c>
      <c r="G49" s="7">
        <f t="shared" si="5"/>
        <v>3440</v>
      </c>
      <c r="H49" s="2"/>
      <c r="I49" s="2"/>
      <c r="J49" s="19"/>
      <c r="K49" s="2"/>
      <c r="L49" s="2"/>
      <c r="M49" s="2"/>
    </row>
    <row r="50" spans="1:16" x14ac:dyDescent="0.2">
      <c r="A50" s="17"/>
      <c r="B50" s="1" t="s">
        <v>14</v>
      </c>
      <c r="C50" s="1"/>
      <c r="D50" s="13">
        <v>4</v>
      </c>
      <c r="E50" s="14">
        <v>8250</v>
      </c>
      <c r="F50" s="25">
        <f>E50*D50</f>
        <v>33000</v>
      </c>
      <c r="G50" s="8">
        <f t="shared" si="5"/>
        <v>141900</v>
      </c>
      <c r="H50" s="2"/>
      <c r="I50" s="2"/>
      <c r="J50" s="19"/>
      <c r="K50" s="2"/>
      <c r="L50" s="2"/>
      <c r="M50" s="2"/>
      <c r="N50" t="s">
        <v>5</v>
      </c>
    </row>
    <row r="51" spans="1:16" x14ac:dyDescent="0.2">
      <c r="A51" s="17"/>
      <c r="B51" s="1"/>
      <c r="C51" s="1"/>
      <c r="D51" s="2"/>
      <c r="E51" s="2"/>
      <c r="F51" s="26">
        <f>SUM(F46:F50)</f>
        <v>75200</v>
      </c>
      <c r="G51" s="15">
        <f>SUM(G46:G50)</f>
        <v>323360</v>
      </c>
      <c r="H51" s="2"/>
      <c r="I51" s="2"/>
      <c r="J51" s="19"/>
      <c r="K51" s="2"/>
      <c r="L51" s="2" t="s">
        <v>6</v>
      </c>
      <c r="M51" s="21">
        <f>F51</f>
        <v>75200</v>
      </c>
      <c r="N51" s="22">
        <f>$P$3</f>
        <v>0.1</v>
      </c>
      <c r="O51" t="s">
        <v>7</v>
      </c>
      <c r="P51" s="23">
        <f>M51*N51</f>
        <v>7520</v>
      </c>
    </row>
    <row r="52" spans="1:16" x14ac:dyDescent="0.2">
      <c r="A52" s="16"/>
      <c r="B52" s="1"/>
      <c r="C52" s="1"/>
      <c r="D52" s="2"/>
      <c r="E52" s="2"/>
      <c r="F52" s="27"/>
      <c r="G52" s="2"/>
      <c r="H52" s="2"/>
      <c r="I52" s="2"/>
      <c r="J52" s="19"/>
      <c r="K52" s="2"/>
      <c r="L52" s="2"/>
      <c r="M5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9"/>
  <sheetViews>
    <sheetView tabSelected="1" workbookViewId="0">
      <selection activeCell="U17" sqref="U17"/>
    </sheetView>
  </sheetViews>
  <sheetFormatPr baseColWidth="10" defaultRowHeight="16" x14ac:dyDescent="0.2"/>
  <cols>
    <col min="1" max="1" width="4.5" customWidth="1"/>
    <col min="4" max="5" width="9" customWidth="1"/>
    <col min="6" max="7" width="12.6640625" customWidth="1"/>
    <col min="8" max="8" width="8.33203125" customWidth="1"/>
    <col min="9" max="12" width="7" customWidth="1"/>
    <col min="13" max="13" width="8.5" customWidth="1"/>
    <col min="14" max="16" width="7" customWidth="1"/>
  </cols>
  <sheetData>
    <row r="3" spans="1:19" ht="26" x14ac:dyDescent="0.3">
      <c r="D3" s="35" t="s">
        <v>31</v>
      </c>
      <c r="E3" s="35"/>
      <c r="F3" s="35"/>
      <c r="G3" s="35"/>
    </row>
    <row r="6" spans="1:19" ht="50" x14ac:dyDescent="0.3">
      <c r="A6" s="18" t="s">
        <v>16</v>
      </c>
      <c r="B6" s="1"/>
      <c r="C6" s="1"/>
      <c r="D6" s="34" t="s">
        <v>32</v>
      </c>
      <c r="E6" s="3" t="s">
        <v>0</v>
      </c>
      <c r="F6" s="3" t="s">
        <v>1</v>
      </c>
      <c r="G6" s="3" t="s">
        <v>2</v>
      </c>
    </row>
    <row r="7" spans="1:19" x14ac:dyDescent="0.2">
      <c r="A7" s="16"/>
      <c r="B7" s="1" t="s">
        <v>12</v>
      </c>
      <c r="C7" s="1"/>
      <c r="D7" s="9">
        <v>350</v>
      </c>
      <c r="E7" s="10">
        <v>47</v>
      </c>
      <c r="F7" s="4">
        <f>E7*D7</f>
        <v>16450</v>
      </c>
      <c r="G7" s="5">
        <f>F7*4.3</f>
        <v>70735</v>
      </c>
    </row>
    <row r="8" spans="1:19" x14ac:dyDescent="0.2">
      <c r="A8" s="16"/>
      <c r="B8" s="1" t="s">
        <v>18</v>
      </c>
      <c r="C8" s="1"/>
      <c r="D8" s="11">
        <v>10</v>
      </c>
      <c r="E8" s="12">
        <v>200</v>
      </c>
      <c r="F8" s="6">
        <f>E8*D8</f>
        <v>2000</v>
      </c>
      <c r="G8" s="7">
        <f t="shared" ref="G8:G11" si="0">F8*4.3</f>
        <v>8600</v>
      </c>
    </row>
    <row r="9" spans="1:19" x14ac:dyDescent="0.2">
      <c r="A9" s="16"/>
      <c r="B9" s="1" t="s">
        <v>9</v>
      </c>
      <c r="C9" s="1"/>
      <c r="D9" s="11">
        <v>20</v>
      </c>
      <c r="E9" s="12">
        <v>125</v>
      </c>
      <c r="F9" s="6">
        <f>E9*D9</f>
        <v>2500</v>
      </c>
      <c r="G9" s="7">
        <f t="shared" si="0"/>
        <v>10750</v>
      </c>
    </row>
    <row r="10" spans="1:19" x14ac:dyDescent="0.2">
      <c r="A10" s="16"/>
      <c r="B10" s="1" t="s">
        <v>13</v>
      </c>
      <c r="C10" s="1"/>
      <c r="D10" s="11">
        <v>2</v>
      </c>
      <c r="E10" s="12">
        <v>400</v>
      </c>
      <c r="F10" s="6">
        <f>E10*D10</f>
        <v>800</v>
      </c>
      <c r="G10" s="7">
        <f t="shared" si="0"/>
        <v>3440</v>
      </c>
    </row>
    <row r="11" spans="1:19" x14ac:dyDescent="0.2">
      <c r="A11" s="17"/>
      <c r="B11" s="1" t="s">
        <v>14</v>
      </c>
      <c r="C11" s="1"/>
      <c r="D11" s="13">
        <v>4</v>
      </c>
      <c r="E11" s="14">
        <v>6000</v>
      </c>
      <c r="F11" s="25">
        <f>E11*D11</f>
        <v>24000</v>
      </c>
      <c r="G11" s="8">
        <f t="shared" si="0"/>
        <v>103200</v>
      </c>
    </row>
    <row r="12" spans="1:19" x14ac:dyDescent="0.2">
      <c r="A12" s="17"/>
      <c r="B12" s="1"/>
      <c r="C12" s="1"/>
      <c r="D12" s="2"/>
      <c r="E12" s="2"/>
      <c r="F12" s="26">
        <f>SUM(F7:F11)</f>
        <v>45750</v>
      </c>
      <c r="G12" s="15">
        <f>SUM(G7:G11)</f>
        <v>196725</v>
      </c>
    </row>
    <row r="14" spans="1:19" ht="26" x14ac:dyDescent="0.3">
      <c r="D14" s="35" t="s">
        <v>22</v>
      </c>
    </row>
    <row r="15" spans="1:19" x14ac:dyDescent="0.2">
      <c r="Q15" s="40" t="s">
        <v>41</v>
      </c>
      <c r="R15" s="40"/>
      <c r="S15" s="40"/>
    </row>
    <row r="16" spans="1:19" ht="17" thickBot="1" x14ac:dyDescent="0.25">
      <c r="E16" s="2" t="s">
        <v>23</v>
      </c>
      <c r="H16" s="2"/>
      <c r="Q16" s="41" t="s">
        <v>29</v>
      </c>
      <c r="R16" s="41" t="s">
        <v>30</v>
      </c>
      <c r="S16" s="41" t="s">
        <v>40</v>
      </c>
    </row>
    <row r="17" spans="1:19" ht="48" x14ac:dyDescent="0.2">
      <c r="E17" s="29" t="s">
        <v>26</v>
      </c>
      <c r="F17" s="29" t="s">
        <v>25</v>
      </c>
      <c r="G17" s="29"/>
      <c r="N17" s="30" t="s">
        <v>30</v>
      </c>
      <c r="O17" s="29" t="s">
        <v>24</v>
      </c>
      <c r="Q17" s="42"/>
      <c r="R17" s="43"/>
      <c r="S17" s="44"/>
    </row>
    <row r="18" spans="1:19" x14ac:dyDescent="0.2">
      <c r="E18" s="32">
        <v>23</v>
      </c>
      <c r="F18" s="2">
        <f>(F7/5)*E18</f>
        <v>75670</v>
      </c>
      <c r="N18" s="32">
        <v>0</v>
      </c>
      <c r="O18">
        <f>N18-F18</f>
        <v>-75670</v>
      </c>
      <c r="Q18" s="45">
        <f>F18</f>
        <v>75670</v>
      </c>
      <c r="R18" s="46">
        <f>N18</f>
        <v>0</v>
      </c>
      <c r="S18" s="47">
        <f>O18+S11</f>
        <v>-75670</v>
      </c>
    </row>
    <row r="19" spans="1:19" x14ac:dyDescent="0.2">
      <c r="E19" s="2"/>
      <c r="F19" s="2"/>
      <c r="Q19" s="45"/>
      <c r="R19" s="46"/>
      <c r="S19" s="47"/>
    </row>
    <row r="20" spans="1:19" x14ac:dyDescent="0.2">
      <c r="E20" s="2"/>
      <c r="F20" s="2"/>
      <c r="Q20" s="45"/>
      <c r="R20" s="46"/>
      <c r="S20" s="47"/>
    </row>
    <row r="21" spans="1:19" x14ac:dyDescent="0.2">
      <c r="E21" s="2"/>
      <c r="F21" s="2"/>
      <c r="Q21" s="45"/>
      <c r="R21" s="46"/>
      <c r="S21" s="47"/>
    </row>
    <row r="22" spans="1:19" x14ac:dyDescent="0.2">
      <c r="E22" s="2"/>
      <c r="F22" s="2"/>
      <c r="Q22" s="45"/>
      <c r="R22" s="46"/>
      <c r="S22" s="47"/>
    </row>
    <row r="23" spans="1:19" x14ac:dyDescent="0.2">
      <c r="E23" s="2"/>
      <c r="F23" s="2"/>
      <c r="Q23" s="45"/>
      <c r="R23" s="46"/>
      <c r="S23" s="47"/>
    </row>
    <row r="24" spans="1:19" x14ac:dyDescent="0.2"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8"/>
      <c r="R24" s="49"/>
      <c r="S24" s="50"/>
    </row>
    <row r="25" spans="1:19" x14ac:dyDescent="0.2">
      <c r="E25" s="1">
        <v>1</v>
      </c>
      <c r="F25" s="1"/>
      <c r="G25" s="1"/>
      <c r="H25" s="1"/>
      <c r="Q25" s="45"/>
      <c r="R25" s="46"/>
      <c r="S25" s="47"/>
    </row>
    <row r="26" spans="1:19" x14ac:dyDescent="0.2">
      <c r="E26" t="s">
        <v>28</v>
      </c>
      <c r="F26" s="2"/>
      <c r="Q26" s="45"/>
      <c r="R26" s="46"/>
      <c r="S26" s="47"/>
    </row>
    <row r="27" spans="1:19" ht="32" x14ac:dyDescent="0.2">
      <c r="E27" s="29" t="s">
        <v>27</v>
      </c>
      <c r="F27" s="29" t="s">
        <v>29</v>
      </c>
      <c r="G27" t="s">
        <v>33</v>
      </c>
      <c r="H27" t="s">
        <v>36</v>
      </c>
      <c r="I27" t="s">
        <v>34</v>
      </c>
      <c r="J27" t="s">
        <v>35</v>
      </c>
      <c r="K27" t="s">
        <v>37</v>
      </c>
      <c r="L27" t="s">
        <v>38</v>
      </c>
      <c r="M27" t="s">
        <v>39</v>
      </c>
      <c r="N27" s="30" t="s">
        <v>30</v>
      </c>
      <c r="O27" s="29" t="s">
        <v>24</v>
      </c>
      <c r="Q27" s="45"/>
      <c r="R27" s="46"/>
      <c r="S27" s="47"/>
    </row>
    <row r="28" spans="1:19" x14ac:dyDescent="0.2">
      <c r="E28" s="33">
        <v>3</v>
      </c>
      <c r="Q28" s="45"/>
      <c r="R28" s="46"/>
      <c r="S28" s="47"/>
    </row>
    <row r="29" spans="1:19" x14ac:dyDescent="0.2">
      <c r="A29" s="16"/>
      <c r="B29" s="1" t="s">
        <v>12</v>
      </c>
      <c r="Q29" s="45">
        <f>Q18+F29</f>
        <v>75670</v>
      </c>
      <c r="R29" s="46">
        <f t="shared" ref="R29:R33" si="1">P29+R18</f>
        <v>0</v>
      </c>
      <c r="S29" s="47">
        <f>O29+S18</f>
        <v>-75670</v>
      </c>
    </row>
    <row r="30" spans="1:19" x14ac:dyDescent="0.2">
      <c r="A30" s="16"/>
      <c r="B30" s="1" t="s">
        <v>18</v>
      </c>
      <c r="F30">
        <f>($F8/5)*$E$28</f>
        <v>1200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6">
        <f>SUM(G30:M30)</f>
        <v>0</v>
      </c>
      <c r="O30">
        <f>N30-F30</f>
        <v>-1200</v>
      </c>
      <c r="Q30" s="45">
        <f t="shared" ref="Q30:Q33" si="2">Q19+F30</f>
        <v>1200</v>
      </c>
      <c r="R30" s="46">
        <f t="shared" si="1"/>
        <v>0</v>
      </c>
      <c r="S30" s="47">
        <f>O30+S19</f>
        <v>-1200</v>
      </c>
    </row>
    <row r="31" spans="1:19" x14ac:dyDescent="0.2">
      <c r="A31" s="16"/>
      <c r="B31" s="1" t="s">
        <v>9</v>
      </c>
      <c r="F31">
        <f>($F9/5)*$E$28</f>
        <v>1500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6">
        <v>0</v>
      </c>
      <c r="O31">
        <f>N31-F31</f>
        <v>-1500</v>
      </c>
      <c r="Q31" s="45">
        <f t="shared" si="2"/>
        <v>1500</v>
      </c>
      <c r="R31" s="46">
        <f t="shared" si="1"/>
        <v>0</v>
      </c>
      <c r="S31" s="47">
        <f>O31+S20</f>
        <v>-1500</v>
      </c>
    </row>
    <row r="32" spans="1:19" x14ac:dyDescent="0.2">
      <c r="A32" s="16"/>
      <c r="B32" s="1" t="s">
        <v>13</v>
      </c>
      <c r="F32">
        <f>($F10/5)*$E$28</f>
        <v>480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6">
        <v>0</v>
      </c>
      <c r="O32">
        <f>N32-F32</f>
        <v>-480</v>
      </c>
      <c r="Q32" s="45">
        <f t="shared" si="2"/>
        <v>480</v>
      </c>
      <c r="R32" s="46">
        <f t="shared" si="1"/>
        <v>0</v>
      </c>
      <c r="S32" s="47">
        <f>O32+S21</f>
        <v>-480</v>
      </c>
    </row>
    <row r="33" spans="1:19" ht="17" thickBot="1" x14ac:dyDescent="0.25">
      <c r="A33" s="17"/>
      <c r="B33" s="1" t="s">
        <v>14</v>
      </c>
      <c r="F33" s="37">
        <f>($F11/5)*$E$28</f>
        <v>14400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9">
        <v>0</v>
      </c>
      <c r="O33" s="37">
        <f>N33-F33</f>
        <v>-14400</v>
      </c>
      <c r="P33" s="37"/>
      <c r="Q33" s="51">
        <f t="shared" si="2"/>
        <v>14400</v>
      </c>
      <c r="R33" s="37">
        <f t="shared" si="1"/>
        <v>0</v>
      </c>
      <c r="S33" s="52">
        <f>O33+S22</f>
        <v>-14400</v>
      </c>
    </row>
    <row r="34" spans="1:19" x14ac:dyDescent="0.2">
      <c r="A34" s="17"/>
      <c r="B34" s="17"/>
      <c r="F34">
        <f>SUM(F30:F33)</f>
        <v>17580</v>
      </c>
      <c r="N34">
        <f>SUM(N30:N33)</f>
        <v>0</v>
      </c>
      <c r="O34">
        <f>SUM(O30:O33)</f>
        <v>-17580</v>
      </c>
      <c r="Q34" s="45">
        <f>SUM(Q29:Q33)</f>
        <v>93250</v>
      </c>
      <c r="R34" s="46">
        <f>SUM(R29:R33)</f>
        <v>0</v>
      </c>
      <c r="S34" s="47">
        <f>SUM(S29:S33)</f>
        <v>-93250</v>
      </c>
    </row>
    <row r="35" spans="1:19" x14ac:dyDescent="0.2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8"/>
      <c r="R35" s="49"/>
      <c r="S35" s="50"/>
    </row>
    <row r="36" spans="1:19" x14ac:dyDescent="0.2">
      <c r="E36" s="1">
        <v>2</v>
      </c>
      <c r="F36" s="1"/>
      <c r="N36" s="1"/>
      <c r="O36" s="1"/>
      <c r="Q36" s="45"/>
      <c r="R36" s="46"/>
      <c r="S36" s="47"/>
    </row>
    <row r="37" spans="1:19" x14ac:dyDescent="0.2">
      <c r="E37" t="s">
        <v>28</v>
      </c>
      <c r="F37" s="2"/>
      <c r="Q37" s="45"/>
      <c r="R37" s="46"/>
      <c r="S37" s="47"/>
    </row>
    <row r="38" spans="1:19" ht="32" x14ac:dyDescent="0.2">
      <c r="E38" s="29" t="s">
        <v>27</v>
      </c>
      <c r="F38" s="29" t="s">
        <v>29</v>
      </c>
      <c r="G38" t="s">
        <v>33</v>
      </c>
      <c r="H38" t="s">
        <v>36</v>
      </c>
      <c r="I38" t="s">
        <v>34</v>
      </c>
      <c r="J38" t="s">
        <v>35</v>
      </c>
      <c r="K38" t="s">
        <v>37</v>
      </c>
      <c r="L38" t="s">
        <v>38</v>
      </c>
      <c r="M38" t="s">
        <v>39</v>
      </c>
      <c r="N38" s="30" t="s">
        <v>30</v>
      </c>
      <c r="O38" s="29" t="s">
        <v>24</v>
      </c>
      <c r="Q38" s="45"/>
      <c r="R38" s="46"/>
      <c r="S38" s="47"/>
    </row>
    <row r="39" spans="1:19" x14ac:dyDescent="0.2">
      <c r="E39" s="33">
        <v>5</v>
      </c>
      <c r="Q39" s="45"/>
      <c r="R39" s="46"/>
      <c r="S39" s="47"/>
    </row>
    <row r="40" spans="1:19" x14ac:dyDescent="0.2">
      <c r="A40" s="16"/>
      <c r="B40" s="1" t="s">
        <v>12</v>
      </c>
      <c r="Q40" s="45">
        <f>Q29+F40</f>
        <v>75670</v>
      </c>
      <c r="R40" s="46">
        <f>R29+G40</f>
        <v>0</v>
      </c>
      <c r="S40" s="47">
        <f>O40+S29</f>
        <v>-75670</v>
      </c>
    </row>
    <row r="41" spans="1:19" x14ac:dyDescent="0.2">
      <c r="A41" s="16"/>
      <c r="B41" s="1" t="s">
        <v>18</v>
      </c>
      <c r="F41">
        <f>($F8/5)*$E$39</f>
        <v>2000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6">
        <f>SUM(G41:M41)</f>
        <v>0</v>
      </c>
      <c r="O41">
        <f>N41-F41</f>
        <v>-2000</v>
      </c>
      <c r="Q41" s="45">
        <f t="shared" ref="Q41:R44" si="3">Q30+F41</f>
        <v>3200</v>
      </c>
      <c r="R41" s="46">
        <f t="shared" si="3"/>
        <v>0</v>
      </c>
      <c r="S41" s="47">
        <f>O41+S30</f>
        <v>-3200</v>
      </c>
    </row>
    <row r="42" spans="1:19" x14ac:dyDescent="0.2">
      <c r="A42" s="16"/>
      <c r="B42" s="1" t="s">
        <v>9</v>
      </c>
      <c r="F42">
        <f>($F9/5)*$E$39</f>
        <v>2500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6">
        <v>0</v>
      </c>
      <c r="O42">
        <f>N42-F42</f>
        <v>-2500</v>
      </c>
      <c r="Q42" s="45">
        <f t="shared" si="3"/>
        <v>4000</v>
      </c>
      <c r="R42" s="46">
        <f t="shared" si="3"/>
        <v>0</v>
      </c>
      <c r="S42" s="47">
        <f>O42+S31</f>
        <v>-4000</v>
      </c>
    </row>
    <row r="43" spans="1:19" x14ac:dyDescent="0.2">
      <c r="A43" s="16"/>
      <c r="B43" s="1" t="s">
        <v>13</v>
      </c>
      <c r="F43">
        <f>($F10/5)*$E$39</f>
        <v>800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6">
        <v>0</v>
      </c>
      <c r="O43">
        <f>N43-F43</f>
        <v>-800</v>
      </c>
      <c r="Q43" s="45">
        <f t="shared" si="3"/>
        <v>1280</v>
      </c>
      <c r="R43" s="46">
        <f t="shared" si="3"/>
        <v>0</v>
      </c>
      <c r="S43" s="47">
        <f>O43+S32</f>
        <v>-1280</v>
      </c>
    </row>
    <row r="44" spans="1:19" ht="17" thickBot="1" x14ac:dyDescent="0.25">
      <c r="A44" s="17"/>
      <c r="B44" s="1" t="s">
        <v>14</v>
      </c>
      <c r="F44" s="37">
        <f>($F11/5)*$E$39</f>
        <v>24000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9">
        <v>0</v>
      </c>
      <c r="O44" s="37">
        <f>N44-F44</f>
        <v>-24000</v>
      </c>
      <c r="P44" s="37"/>
      <c r="Q44" s="51">
        <f t="shared" si="3"/>
        <v>38400</v>
      </c>
      <c r="R44" s="37">
        <f t="shared" si="3"/>
        <v>0</v>
      </c>
      <c r="S44" s="52">
        <f>O44+S33</f>
        <v>-38400</v>
      </c>
    </row>
    <row r="45" spans="1:19" x14ac:dyDescent="0.2">
      <c r="F45">
        <f>SUM(F41:F44)</f>
        <v>29300</v>
      </c>
      <c r="N45">
        <f>SUM(N41:N44)</f>
        <v>0</v>
      </c>
      <c r="O45">
        <f>SUM(O41:O44)</f>
        <v>-29300</v>
      </c>
      <c r="Q45" s="45">
        <f>SUM(Q40:Q44)</f>
        <v>122550</v>
      </c>
      <c r="R45" s="46">
        <f>SUM(R40:R44)</f>
        <v>0</v>
      </c>
      <c r="S45" s="47">
        <f>SUM(S40:S44)</f>
        <v>-122550</v>
      </c>
    </row>
    <row r="46" spans="1:19" x14ac:dyDescent="0.2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8"/>
      <c r="R46" s="49"/>
      <c r="S46" s="50"/>
    </row>
    <row r="47" spans="1:19" x14ac:dyDescent="0.2">
      <c r="E47" s="1">
        <v>3</v>
      </c>
      <c r="F47" s="1"/>
      <c r="G47" s="1"/>
      <c r="H47" s="1"/>
      <c r="Q47" s="45"/>
      <c r="R47" s="46"/>
      <c r="S47" s="47"/>
    </row>
    <row r="48" spans="1:19" x14ac:dyDescent="0.2">
      <c r="E48" t="s">
        <v>28</v>
      </c>
      <c r="F48" s="2"/>
      <c r="Q48" s="45"/>
      <c r="R48" s="46"/>
      <c r="S48" s="47"/>
    </row>
    <row r="49" spans="1:19" ht="32" x14ac:dyDescent="0.2">
      <c r="E49" s="29" t="s">
        <v>27</v>
      </c>
      <c r="F49" s="29" t="s">
        <v>29</v>
      </c>
      <c r="G49" t="s">
        <v>33</v>
      </c>
      <c r="H49" t="s">
        <v>36</v>
      </c>
      <c r="I49" t="s">
        <v>34</v>
      </c>
      <c r="J49" t="s">
        <v>35</v>
      </c>
      <c r="K49" t="s">
        <v>37</v>
      </c>
      <c r="L49" t="s">
        <v>38</v>
      </c>
      <c r="M49" t="s">
        <v>39</v>
      </c>
      <c r="N49" s="30" t="s">
        <v>30</v>
      </c>
      <c r="O49" s="29" t="s">
        <v>24</v>
      </c>
      <c r="Q49" s="45"/>
      <c r="R49" s="46"/>
      <c r="S49" s="47"/>
    </row>
    <row r="50" spans="1:19" x14ac:dyDescent="0.2">
      <c r="E50" s="33">
        <v>5</v>
      </c>
      <c r="Q50" s="45"/>
      <c r="R50" s="46"/>
      <c r="S50" s="47"/>
    </row>
    <row r="51" spans="1:19" x14ac:dyDescent="0.2">
      <c r="A51" s="16"/>
      <c r="B51" s="1" t="s">
        <v>12</v>
      </c>
      <c r="Q51" s="45">
        <f>Q40+F51</f>
        <v>75670</v>
      </c>
      <c r="R51" s="46">
        <f>R40+G51</f>
        <v>0</v>
      </c>
      <c r="S51" s="47">
        <f>O51+S40</f>
        <v>-75670</v>
      </c>
    </row>
    <row r="52" spans="1:19" x14ac:dyDescent="0.2">
      <c r="A52" s="16"/>
      <c r="B52" s="1" t="s">
        <v>18</v>
      </c>
      <c r="F52">
        <f>($F8/5)*$E$50</f>
        <v>2000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6">
        <f>SUM(G52:M52)</f>
        <v>0</v>
      </c>
      <c r="O52">
        <f>N52-F52</f>
        <v>-2000</v>
      </c>
      <c r="Q52" s="45">
        <f t="shared" ref="Q52:Q55" si="4">Q41+F52</f>
        <v>5200</v>
      </c>
      <c r="R52" s="46">
        <f t="shared" ref="R52:R55" si="5">R41+G52</f>
        <v>0</v>
      </c>
      <c r="S52" s="47">
        <f>O52+S41</f>
        <v>-5200</v>
      </c>
    </row>
    <row r="53" spans="1:19" x14ac:dyDescent="0.2">
      <c r="A53" s="16"/>
      <c r="B53" s="1" t="s">
        <v>9</v>
      </c>
      <c r="F53">
        <f>($F9/5)*$E$39</f>
        <v>2500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6">
        <v>0</v>
      </c>
      <c r="O53">
        <f>N53-F53</f>
        <v>-2500</v>
      </c>
      <c r="Q53" s="45">
        <f t="shared" si="4"/>
        <v>6500</v>
      </c>
      <c r="R53" s="46">
        <f t="shared" si="5"/>
        <v>0</v>
      </c>
      <c r="S53" s="47">
        <f>O53+S42</f>
        <v>-6500</v>
      </c>
    </row>
    <row r="54" spans="1:19" x14ac:dyDescent="0.2">
      <c r="A54" s="16"/>
      <c r="B54" s="1" t="s">
        <v>13</v>
      </c>
      <c r="F54">
        <f>($F10/5)*$E$39</f>
        <v>800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6">
        <v>0</v>
      </c>
      <c r="O54">
        <f>N54-F54</f>
        <v>-800</v>
      </c>
      <c r="Q54" s="45">
        <f t="shared" si="4"/>
        <v>2080</v>
      </c>
      <c r="R54" s="46">
        <f t="shared" si="5"/>
        <v>0</v>
      </c>
      <c r="S54" s="47">
        <f>O54+S43</f>
        <v>-2080</v>
      </c>
    </row>
    <row r="55" spans="1:19" ht="17" thickBot="1" x14ac:dyDescent="0.25">
      <c r="A55" s="17"/>
      <c r="B55" s="1" t="s">
        <v>14</v>
      </c>
      <c r="F55" s="37">
        <f>($F11/5)*$E$39</f>
        <v>24000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9">
        <v>0</v>
      </c>
      <c r="O55" s="37">
        <f>N55-F55</f>
        <v>-24000</v>
      </c>
      <c r="P55" s="37"/>
      <c r="Q55" s="51">
        <f t="shared" si="4"/>
        <v>62400</v>
      </c>
      <c r="R55" s="37">
        <f t="shared" si="5"/>
        <v>0</v>
      </c>
      <c r="S55" s="52">
        <f>O55+S44</f>
        <v>-62400</v>
      </c>
    </row>
    <row r="56" spans="1:19" x14ac:dyDescent="0.2">
      <c r="F56">
        <f>SUM(F52:F55)</f>
        <v>29300</v>
      </c>
      <c r="N56">
        <f>SUM(N52:N55)</f>
        <v>0</v>
      </c>
      <c r="O56">
        <f>SUM(O52:O55)</f>
        <v>-29300</v>
      </c>
      <c r="Q56" s="45">
        <f>SUM(Q51:Q55)</f>
        <v>151850</v>
      </c>
      <c r="R56" s="46">
        <f>SUM(R51:R55)</f>
        <v>0</v>
      </c>
      <c r="S56" s="47">
        <f>SUM(S51:S55)</f>
        <v>-151850</v>
      </c>
    </row>
    <row r="57" spans="1:19" x14ac:dyDescent="0.2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8"/>
      <c r="R57" s="49"/>
      <c r="S57" s="50"/>
    </row>
    <row r="58" spans="1:19" x14ac:dyDescent="0.2">
      <c r="E58" s="1">
        <v>4</v>
      </c>
      <c r="F58" s="1"/>
      <c r="G58" s="1"/>
      <c r="H58" s="1"/>
      <c r="Q58" s="45"/>
      <c r="R58" s="46"/>
      <c r="S58" s="47"/>
    </row>
    <row r="59" spans="1:19" x14ac:dyDescent="0.2">
      <c r="E59" t="s">
        <v>28</v>
      </c>
      <c r="F59" s="2"/>
      <c r="Q59" s="45"/>
      <c r="R59" s="46"/>
      <c r="S59" s="47"/>
    </row>
    <row r="60" spans="1:19" ht="32" x14ac:dyDescent="0.2">
      <c r="E60" s="29" t="s">
        <v>27</v>
      </c>
      <c r="F60" s="29" t="s">
        <v>29</v>
      </c>
      <c r="G60" t="s">
        <v>33</v>
      </c>
      <c r="H60" t="s">
        <v>36</v>
      </c>
      <c r="I60" t="s">
        <v>34</v>
      </c>
      <c r="J60" t="s">
        <v>35</v>
      </c>
      <c r="K60" t="s">
        <v>37</v>
      </c>
      <c r="L60" t="s">
        <v>38</v>
      </c>
      <c r="M60" t="s">
        <v>39</v>
      </c>
      <c r="N60" s="30" t="s">
        <v>30</v>
      </c>
      <c r="O60" s="29" t="s">
        <v>24</v>
      </c>
      <c r="Q60" s="45"/>
      <c r="R60" s="46"/>
      <c r="S60" s="47"/>
    </row>
    <row r="61" spans="1:19" x14ac:dyDescent="0.2">
      <c r="E61" s="33">
        <v>5</v>
      </c>
      <c r="Q61" s="45"/>
      <c r="R61" s="46"/>
      <c r="S61" s="47"/>
    </row>
    <row r="62" spans="1:19" x14ac:dyDescent="0.2">
      <c r="A62" s="16"/>
      <c r="B62" s="1" t="s">
        <v>12</v>
      </c>
      <c r="Q62" s="45">
        <f>Q51+F62</f>
        <v>75670</v>
      </c>
      <c r="R62" s="46">
        <f>R51+G62</f>
        <v>0</v>
      </c>
      <c r="S62" s="47">
        <f>O62+S51</f>
        <v>-75670</v>
      </c>
    </row>
    <row r="63" spans="1:19" x14ac:dyDescent="0.2">
      <c r="A63" s="16"/>
      <c r="B63" s="1" t="s">
        <v>18</v>
      </c>
      <c r="F63">
        <f>($F8/5)*$E$61</f>
        <v>2000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6">
        <f>SUM(G63:M63)</f>
        <v>0</v>
      </c>
      <c r="O63">
        <f>N63-F63</f>
        <v>-2000</v>
      </c>
      <c r="Q63" s="45">
        <f t="shared" ref="Q63:Q66" si="6">Q52+F63</f>
        <v>7200</v>
      </c>
      <c r="R63" s="46">
        <f t="shared" ref="R63:R66" si="7">R52+G63</f>
        <v>0</v>
      </c>
      <c r="S63" s="47">
        <f>O63+S52</f>
        <v>-7200</v>
      </c>
    </row>
    <row r="64" spans="1:19" x14ac:dyDescent="0.2">
      <c r="A64" s="16"/>
      <c r="B64" s="1" t="s">
        <v>9</v>
      </c>
      <c r="F64">
        <f>($F9/5)*$E$61</f>
        <v>2500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6">
        <v>0</v>
      </c>
      <c r="O64">
        <f>N64-F64</f>
        <v>-2500</v>
      </c>
      <c r="Q64" s="45">
        <f t="shared" si="6"/>
        <v>9000</v>
      </c>
      <c r="R64" s="46">
        <f t="shared" si="7"/>
        <v>0</v>
      </c>
      <c r="S64" s="47">
        <f>O64+S53</f>
        <v>-9000</v>
      </c>
    </row>
    <row r="65" spans="1:19" x14ac:dyDescent="0.2">
      <c r="A65" s="16"/>
      <c r="B65" s="1" t="s">
        <v>13</v>
      </c>
      <c r="F65">
        <f>($F10/5)*$E$61</f>
        <v>800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6">
        <v>0</v>
      </c>
      <c r="O65">
        <f>N65-F65</f>
        <v>-800</v>
      </c>
      <c r="Q65" s="45">
        <f t="shared" si="6"/>
        <v>2880</v>
      </c>
      <c r="R65" s="46">
        <f t="shared" si="7"/>
        <v>0</v>
      </c>
      <c r="S65" s="47">
        <f>O65+S54</f>
        <v>-2880</v>
      </c>
    </row>
    <row r="66" spans="1:19" ht="17" thickBot="1" x14ac:dyDescent="0.25">
      <c r="A66" s="17"/>
      <c r="B66" s="1" t="s">
        <v>14</v>
      </c>
      <c r="F66" s="37">
        <f>($F11/5)*$E$61</f>
        <v>24000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9">
        <v>0</v>
      </c>
      <c r="O66" s="37">
        <f>N66-F66</f>
        <v>-24000</v>
      </c>
      <c r="P66" s="37"/>
      <c r="Q66" s="51">
        <f t="shared" si="6"/>
        <v>86400</v>
      </c>
      <c r="R66" s="37">
        <f t="shared" si="7"/>
        <v>0</v>
      </c>
      <c r="S66" s="52">
        <f>O66+S55</f>
        <v>-86400</v>
      </c>
    </row>
    <row r="67" spans="1:19" x14ac:dyDescent="0.2">
      <c r="F67">
        <f>SUM(F63:F66)</f>
        <v>29300</v>
      </c>
      <c r="N67">
        <f>SUM(N63:N66)</f>
        <v>0</v>
      </c>
      <c r="O67">
        <f>SUM(O63:O66)</f>
        <v>-29300</v>
      </c>
      <c r="Q67" s="45">
        <f>SUM(Q62:Q66)</f>
        <v>181150</v>
      </c>
      <c r="R67" s="46">
        <f>SUM(R62:R66)</f>
        <v>0</v>
      </c>
      <c r="S67" s="47">
        <f>SUM(S62:S66)</f>
        <v>-181150</v>
      </c>
    </row>
    <row r="68" spans="1:19" x14ac:dyDescent="0.2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8"/>
      <c r="R68" s="49"/>
      <c r="S68" s="50"/>
    </row>
    <row r="69" spans="1:19" x14ac:dyDescent="0.2">
      <c r="E69" s="1">
        <v>5</v>
      </c>
      <c r="F69" s="1"/>
      <c r="N69" s="1"/>
      <c r="O69" s="1"/>
      <c r="Q69" s="45"/>
      <c r="R69" s="46"/>
      <c r="S69" s="47"/>
    </row>
    <row r="70" spans="1:19" x14ac:dyDescent="0.2">
      <c r="E70" t="s">
        <v>28</v>
      </c>
      <c r="F70" s="2"/>
      <c r="Q70" s="45"/>
      <c r="R70" s="46"/>
      <c r="S70" s="47"/>
    </row>
    <row r="71" spans="1:19" ht="32" x14ac:dyDescent="0.2">
      <c r="E71" s="29" t="s">
        <v>27</v>
      </c>
      <c r="F71" s="29" t="s">
        <v>29</v>
      </c>
      <c r="G71" t="s">
        <v>33</v>
      </c>
      <c r="H71" t="s">
        <v>36</v>
      </c>
      <c r="I71" t="s">
        <v>34</v>
      </c>
      <c r="J71" t="s">
        <v>35</v>
      </c>
      <c r="K71" t="s">
        <v>37</v>
      </c>
      <c r="L71" t="s">
        <v>38</v>
      </c>
      <c r="M71" t="s">
        <v>39</v>
      </c>
      <c r="N71" s="30"/>
      <c r="O71" s="29" t="s">
        <v>24</v>
      </c>
      <c r="Q71" s="45"/>
      <c r="R71" s="46"/>
      <c r="S71" s="47"/>
    </row>
    <row r="72" spans="1:19" x14ac:dyDescent="0.2">
      <c r="E72" s="33">
        <v>4</v>
      </c>
      <c r="Q72" s="45"/>
      <c r="R72" s="46"/>
      <c r="S72" s="47"/>
    </row>
    <row r="73" spans="1:19" x14ac:dyDescent="0.2">
      <c r="A73" s="16"/>
      <c r="B73" s="1" t="s">
        <v>12</v>
      </c>
      <c r="Q73" s="45">
        <f>Q62+F73</f>
        <v>75670</v>
      </c>
      <c r="R73" s="46">
        <f>R62+G73</f>
        <v>0</v>
      </c>
      <c r="S73" s="47">
        <f>O73+S62</f>
        <v>-75670</v>
      </c>
    </row>
    <row r="74" spans="1:19" x14ac:dyDescent="0.2">
      <c r="A74" s="16"/>
      <c r="B74" s="1" t="s">
        <v>18</v>
      </c>
      <c r="F74">
        <f>($F8/5)*$E$72</f>
        <v>1600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6">
        <f>SUM(G74:M74)</f>
        <v>0</v>
      </c>
      <c r="O74">
        <f>N74-F74</f>
        <v>-1600</v>
      </c>
      <c r="Q74" s="45">
        <f t="shared" ref="Q74:Q77" si="8">Q63+F74</f>
        <v>8800</v>
      </c>
      <c r="R74" s="46">
        <f t="shared" ref="R74:R77" si="9">R63+G74</f>
        <v>0</v>
      </c>
      <c r="S74" s="47">
        <f>O74+S63</f>
        <v>-8800</v>
      </c>
    </row>
    <row r="75" spans="1:19" x14ac:dyDescent="0.2">
      <c r="A75" s="16"/>
      <c r="B75" s="1" t="s">
        <v>9</v>
      </c>
      <c r="F75">
        <f>($F9/5)*$E$72</f>
        <v>2000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6">
        <v>0</v>
      </c>
      <c r="O75">
        <f>N75-F75</f>
        <v>-2000</v>
      </c>
      <c r="Q75" s="45">
        <f t="shared" si="8"/>
        <v>11000</v>
      </c>
      <c r="R75" s="46">
        <f t="shared" si="9"/>
        <v>0</v>
      </c>
      <c r="S75" s="47">
        <f>O75+S64</f>
        <v>-11000</v>
      </c>
    </row>
    <row r="76" spans="1:19" x14ac:dyDescent="0.2">
      <c r="A76" s="16"/>
      <c r="B76" s="1" t="s">
        <v>13</v>
      </c>
      <c r="F76">
        <f>($F10/5)*$E$72</f>
        <v>640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6">
        <v>0</v>
      </c>
      <c r="O76">
        <f>N76-F76</f>
        <v>-640</v>
      </c>
      <c r="Q76" s="45">
        <f t="shared" si="8"/>
        <v>3520</v>
      </c>
      <c r="R76" s="46">
        <f t="shared" si="9"/>
        <v>0</v>
      </c>
      <c r="S76" s="47">
        <f>O76+S65</f>
        <v>-3520</v>
      </c>
    </row>
    <row r="77" spans="1:19" ht="17" thickBot="1" x14ac:dyDescent="0.25">
      <c r="A77" s="17"/>
      <c r="B77" s="1" t="s">
        <v>14</v>
      </c>
      <c r="F77" s="37">
        <f>($F11/5)*$E$72</f>
        <v>19200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9">
        <v>0</v>
      </c>
      <c r="O77" s="37">
        <f>N77-F77</f>
        <v>-19200</v>
      </c>
      <c r="P77" s="37"/>
      <c r="Q77" s="51">
        <f t="shared" si="8"/>
        <v>105600</v>
      </c>
      <c r="R77" s="37">
        <f t="shared" si="9"/>
        <v>0</v>
      </c>
      <c r="S77" s="52">
        <f>O77+S66</f>
        <v>-105600</v>
      </c>
    </row>
    <row r="78" spans="1:19" x14ac:dyDescent="0.2">
      <c r="F78">
        <f>SUM(F74:F77)</f>
        <v>23440</v>
      </c>
      <c r="N78">
        <f>SUM(N74:N77)</f>
        <v>0</v>
      </c>
      <c r="O78">
        <f>SUM(O74:O77)</f>
        <v>-23440</v>
      </c>
      <c r="Q78" s="45">
        <f>SUM(Q73:Q77)</f>
        <v>204590</v>
      </c>
      <c r="R78" s="46">
        <f>SUM(R73:R77)</f>
        <v>0</v>
      </c>
      <c r="S78" s="47">
        <f>SUM(S73:S77)</f>
        <v>-204590</v>
      </c>
    </row>
    <row r="79" spans="1:19" ht="17" thickBot="1" x14ac:dyDescent="0.2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53"/>
      <c r="R79" s="54"/>
      <c r="S79" s="55"/>
    </row>
  </sheetData>
  <mergeCells count="1">
    <mergeCell ref="Q15:S15"/>
  </mergeCells>
  <conditionalFormatting sqref="M7 O18:O22 M12">
    <cfRule type="cellIs" dxfId="43" priority="71" operator="greaterThan">
      <formula>0</formula>
    </cfRule>
    <cfRule type="cellIs" dxfId="42" priority="72" operator="lessThan">
      <formula>0</formula>
    </cfRule>
  </conditionalFormatting>
  <conditionalFormatting sqref="O30:O34">
    <cfRule type="cellIs" dxfId="41" priority="69" operator="greaterThan">
      <formula>0</formula>
    </cfRule>
    <cfRule type="cellIs" dxfId="40" priority="70" operator="lessThan">
      <formula>0</formula>
    </cfRule>
  </conditionalFormatting>
  <conditionalFormatting sqref="O41:O45">
    <cfRule type="cellIs" dxfId="39" priority="41" operator="greaterThan">
      <formula>0</formula>
    </cfRule>
    <cfRule type="cellIs" dxfId="38" priority="42" operator="lessThan">
      <formula>0</formula>
    </cfRule>
  </conditionalFormatting>
  <conditionalFormatting sqref="O52:O56">
    <cfRule type="cellIs" dxfId="37" priority="39" operator="greaterThan">
      <formula>0</formula>
    </cfRule>
    <cfRule type="cellIs" dxfId="36" priority="40" operator="lessThan">
      <formula>0</formula>
    </cfRule>
  </conditionalFormatting>
  <conditionalFormatting sqref="O63:O67">
    <cfRule type="cellIs" dxfId="35" priority="37" operator="greaterThan">
      <formula>0</formula>
    </cfRule>
    <cfRule type="cellIs" dxfId="34" priority="38" operator="lessThan">
      <formula>0</formula>
    </cfRule>
  </conditionalFormatting>
  <conditionalFormatting sqref="O74:O78">
    <cfRule type="cellIs" dxfId="33" priority="35" operator="greaterThan">
      <formula>0</formula>
    </cfRule>
    <cfRule type="cellIs" dxfId="32" priority="36" operator="lessThan">
      <formula>0</formula>
    </cfRule>
  </conditionalFormatting>
  <conditionalFormatting sqref="S45">
    <cfRule type="cellIs" dxfId="31" priority="17" operator="greaterThan">
      <formula>0</formula>
    </cfRule>
    <cfRule type="cellIs" dxfId="30" priority="18" operator="lessThan">
      <formula>0</formula>
    </cfRule>
  </conditionalFormatting>
  <conditionalFormatting sqref="S34">
    <cfRule type="cellIs" dxfId="29" priority="31" operator="greaterThan">
      <formula>0</formula>
    </cfRule>
    <cfRule type="cellIs" dxfId="28" priority="32" operator="lessThan">
      <formula>0</formula>
    </cfRule>
  </conditionalFormatting>
  <conditionalFormatting sqref="S51:S55">
    <cfRule type="cellIs" dxfId="27" priority="11" operator="greaterThan">
      <formula>0</formula>
    </cfRule>
    <cfRule type="cellIs" dxfId="26" priority="12" operator="lessThan">
      <formula>0</formula>
    </cfRule>
  </conditionalFormatting>
  <conditionalFormatting sqref="S19:S22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S29:S33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S40:S44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S56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S67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S62:S6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S78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S73:S7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S1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Target</vt:lpstr>
      <vt:lpstr>Actuals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2017-04-07T15:39:02Z</dcterms:created>
  <dcterms:modified xsi:type="dcterms:W3CDTF">2017-08-04T02:40:21Z</dcterms:modified>
</cp:coreProperties>
</file>